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'Доходы'!$A$1:$E$1</definedName>
    <definedName name="__bookmark_2">'Доходы'!$A$2:$E$176</definedName>
    <definedName name="__bookmark_4">'Расходы'!$A$1:$F$979</definedName>
    <definedName name="__bookmark_6">'Источники'!$A$1:$D$27</definedName>
    <definedName name="__bookmark_7">'Источники'!$A$28:$D$28</definedName>
    <definedName name="_xlnm.Print_Titles" localSheetId="0">'Доходы'!$2:$5</definedName>
    <definedName name="_xlnm.Print_Titles" localSheetId="2">'Источники'!$1:$5</definedName>
    <definedName name="_xlnm.Print_Titles" localSheetId="1">'Расходы'!$1:$5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<sst xmlns="http://schemas.openxmlformats.org/spreadsheetml/2006/main" count="1246" uniqueCount="524">
  <si>
    <t>Управление финансов Кинель-Черкасского района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</si>
  <si>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</si>
  <si>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</si>
  <si>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</si>
  <si>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</si>
  <si>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</si>
  <si>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</si>
  <si>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</si>
  <si>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</si>
  <si>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</si>
  <si>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</si>
  <si>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</si>
  <si>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</si>
  <si>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</si>
  <si>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</si>
  <si>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</si>
  <si>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</si>
  <si>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</si>
  <si>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</si>
  <si>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</si>
  <si>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</si>
  <si>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</si>
  <si>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</si>
  <si>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</si>
  <si>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</si>
  <si>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</si>
  <si>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</si>
  <si>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</si>
  <si>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</si>
  <si>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</si>
  <si>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</si>
  <si>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</si>
  <si>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</si>
  <si>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</si>
  <si>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</si>
  <si>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</si>
  <si>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</si>
  <si>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</si>
  <si>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</si>
  <si>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</si>
  <si>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</si>
  <si>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</si>
  <si>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</si>
  <si>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</si>
  <si>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</si>
  <si>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</si>
  <si>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</si>
  <si>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</si>
  <si>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</si>
  <si>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</si>
  <si>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</si>
  <si>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</si>
  <si>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</si>
  <si>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</si>
  <si>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</si>
  <si>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</si>
  <si>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</si>
  <si>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</si>
  <si>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</si>
  <si>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</si>
  <si>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</si>
  <si>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</si>
  <si>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</si>
  <si>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</si>
  <si>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</si>
  <si>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</si>
  <si>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</si>
  <si>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905 10807150010000110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</si>
  <si>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</si>
  <si>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</si>
  <si>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</si>
  <si>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</si>
  <si>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</si>
  <si>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</si>
  <si>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</si>
  <si>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</si>
  <si>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</si>
  <si>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</si>
  <si>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</si>
  <si>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</si>
  <si>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</si>
  <si>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</si>
  <si>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</si>
  <si>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</si>
  <si>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</si>
  <si>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905 11105314100000120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</si>
  <si>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</si>
  <si>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</si>
  <si>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</si>
  <si>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</si>
  <si>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</si>
  <si>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</si>
  <si>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</si>
  <si>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</si>
  <si>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</si>
  <si>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</si>
  <si>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</si>
  <si>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</si>
  <si>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</si>
  <si>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</si>
  <si>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</si>
  <si>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</si>
  <si>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</si>
  <si>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</si>
  <si>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</si>
  <si>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</si>
  <si>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</si>
  <si>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</si>
  <si>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</si>
  <si>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</si>
  <si>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</si>
  <si>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</si>
  <si>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</si>
  <si>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</si>
  <si>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</si>
  <si>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</si>
  <si>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</si>
  <si>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</si>
  <si>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</si>
  <si>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</si>
  <si>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</si>
  <si>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547 11301995050000130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</si>
  <si>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</si>
  <si>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</si>
  <si>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</si>
  <si>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</si>
  <si>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муниципальных районов</t>
  </si>
  <si>
    <t>905 11401050050000410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</si>
  <si>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</si>
  <si>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</si>
  <si>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</si>
  <si>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</si>
  <si>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</si>
  <si>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</si>
  <si>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</si>
  <si>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</si>
  <si>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</si>
  <si>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</si>
  <si>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</si>
  <si>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</si>
  <si>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</si>
  <si>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</si>
  <si>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</si>
  <si>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</si>
  <si>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</si>
  <si>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</si>
  <si>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</si>
  <si>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715 11601063010000140</t>
  </si>
  <si>
    <t>733 11601063010000140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</si>
  <si>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</si>
  <si>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</si>
  <si>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</si>
  <si>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715 11601143010000140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</si>
  <si>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</si>
  <si>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</si>
  <si>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</si>
  <si>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715 11601153010000140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</si>
  <si>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</si>
  <si>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</si>
  <si>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</si>
  <si>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715 11601173010000140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</si>
  <si>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</si>
  <si>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</si>
  <si>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</si>
  <si>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715 11601193010000140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</si>
  <si>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</si>
  <si>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</si>
  <si>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</si>
  <si>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</si>
  <si>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</si>
  <si>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</si>
  <si>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</si>
  <si>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</si>
  <si>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</si>
  <si>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547 11607090050000140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</si>
  <si>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</si>
  <si>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</si>
  <si>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</si>
  <si>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</si>
  <si>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</si>
  <si>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905 11610032050000140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</si>
  <si>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</si>
  <si>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</si>
  <si>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</si>
  <si>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</si>
  <si>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188 11610123010000140</t>
  </si>
  <si>
    <t>321 11610123010000140</t>
  </si>
  <si>
    <t>415 11610123010000140</t>
  </si>
  <si>
    <t>720 11610123010000140</t>
  </si>
  <si>
    <t>730 11610123010000140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</si>
  <si>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</si>
  <si>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</si>
  <si>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</si>
  <si>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</si>
  <si>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</si>
  <si>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</si>
  <si>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</si>
  <si>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</si>
  <si>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</si>
  <si>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</si>
  <si>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</si>
  <si>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</si>
  <si>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</si>
  <si>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905 11705050050000180</t>
  </si>
  <si>
    <t>921 11705050050000180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</si>
  <si>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</si>
  <si>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</si>
  <si>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</si>
  <si>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</si>
  <si>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</si>
  <si>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</si>
  <si>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</si>
  <si>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</si>
  <si>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</si>
  <si>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921 20215001050000150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</si>
  <si>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</si>
  <si>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</si>
  <si>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</si>
  <si>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921 20215002050000150</t>
  </si>
  <si>
    <t>Прочие дотации</t>
  </si>
  <si>
    <t>000 20219999000000150</t>
  </si>
  <si>
    <t>Прочие дотации бюджетам муниципальных районов</t>
  </si>
  <si>
    <t>921 20219999050000150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</si>
  <si>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</si>
  <si>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</si>
  <si>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</si>
  <si>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</si>
  <si>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</si>
  <si>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905 20220077050000150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</si>
  <si>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</si>
  <si>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</si>
  <si>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</si>
  <si>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905 20220299050000150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</si>
  <si>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</si>
  <si>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</si>
  <si>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</si>
  <si>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905 20220302050000150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</si>
  <si>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</si>
  <si>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</si>
  <si>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</si>
  <si>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905 20225097050000150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</si>
  <si>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</si>
  <si>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</si>
  <si>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</si>
  <si>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547 20225299050000150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</si>
  <si>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</si>
  <si>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</si>
  <si>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</si>
  <si>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905 20225497050000150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</si>
  <si>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</si>
  <si>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</si>
  <si>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</si>
  <si>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547 20225555050000150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</si>
  <si>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</si>
  <si>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</si>
  <si>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</si>
  <si>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905 20225576050000150</t>
  </si>
  <si>
    <t>Прочие субсидии</t>
  </si>
  <si>
    <t>000 20229999000000150</t>
  </si>
  <si>
    <t>Прочие субсидии бюджетам муниципальных районов</t>
  </si>
  <si>
    <t>547 20229999050000150</t>
  </si>
  <si>
    <t>905 20229999050000150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</si>
  <si>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</si>
  <si>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</si>
  <si>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</si>
  <si>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</si>
  <si>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</si>
  <si>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547 20230024050000150</t>
  </si>
  <si>
    <t>905 20230024050000150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</si>
  <si>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</si>
  <si>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</si>
  <si>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</si>
  <si>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</si>
  <si>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</si>
  <si>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</si>
  <si>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</si>
  <si>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</si>
  <si>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</si>
  <si>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</si>
  <si>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</si>
  <si>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</si>
  <si>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</si>
  <si>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</si>
  <si>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</si>
  <si>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905 20235135050000150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</si>
  <si>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</si>
  <si>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</si>
  <si>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</si>
  <si>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905 20235176050000150</t>
  </si>
  <si>
    <t>Прочие субвенции</t>
  </si>
  <si>
    <t>000 20239999000000150</t>
  </si>
  <si>
    <t>Прочие субвенции бюджетам муниципальных районов</t>
  </si>
  <si>
    <t>547 20239999050000150</t>
  </si>
  <si>
    <t>905 20239999050000150</t>
  </si>
  <si>
    <t>921 20239999050000150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</si>
  <si>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</si>
  <si>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</si>
  <si>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</si>
  <si>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</si>
  <si>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</si>
  <si>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547 20240014050000150</t>
  </si>
  <si>
    <t>905 20240014050000150</t>
  </si>
  <si>
    <t>921 20240014050000150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</si>
  <si>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</si>
  <si>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</si>
  <si>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</si>
  <si>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905 20249999050000150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</si>
  <si>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</si>
  <si>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</si>
  <si>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</si>
  <si>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</si>
  <si>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</si>
  <si>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</si>
  <si>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</si>
  <si>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</si>
  <si>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</si>
  <si>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905 21805030050000150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</si>
  <si>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</si>
  <si>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</si>
  <si>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</si>
  <si>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</si>
  <si>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</si>
  <si>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905 21925018050000150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</si>
  <si>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</si>
  <si>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547 21960010050000150</t>
  </si>
  <si>
    <t>905 21960010050000150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</si>
  <si>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</si>
  <si>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</si>
  <si>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</si>
  <si>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</si>
  <si>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</si>
  <si>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</si>
  <si>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</si>
  <si>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</si>
  <si>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</si>
  <si>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</si>
  <si>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</si>
  <si>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Расходы на выплаты персоналу казенных учреждений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</si>
  <si>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</si>
  <si>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</si>
  <si>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автономным учреждениям</t>
  </si>
  <si>
    <t>Другие вопросы в области национальной безопасности и правоохранительной деятельности</t>
  </si>
  <si>
    <t>Муниципальная программа "Комплексные меры по профилактике правонарушений и преступлений на территории Кинель-Черкасского района Самарской области" на 2019-2024 годы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</si>
  <si>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</si>
  <si>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</si>
  <si>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</si>
  <si>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Связь и информатика</t>
  </si>
  <si>
    <t>Муниципальная программа "Информационная среда Кинель-Черкасского района Самарской области" на 2016-2024 годы</t>
  </si>
  <si>
    <t>Другие вопросы в области национальной экономики</t>
  </si>
  <si>
    <t>Жилищное хозяйство</t>
  </si>
  <si>
    <t>Муниципальная программа "Комплексное развитие сельских территорий Кинель - Черкасского района Самарской области " на 2020 - 2025 годы</t>
  </si>
  <si>
    <t>Бюджетные инвестиции</t>
  </si>
  <si>
    <t>Муниципальная программа "Переселение граждан из аварийного жилищного фонда Кинель - Черкасского района Самарской области, признанного таковым до 1 января 2017 года" на 2019 - 2025 годы</t>
  </si>
  <si>
    <t>Коммунальное хозяйство</t>
  </si>
  <si>
    <t>Благоустройство</t>
  </si>
  <si>
    <t>Другие вопросы в области охраны окружающей среды</t>
  </si>
  <si>
    <t>Общее образование</t>
  </si>
  <si>
    <t>Муниципальная программа "Обеспечение пожарной безопасности образовательных учреждений Кинель-Черкасского района Самарской области" на 2016-2024 годы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</si>
  <si>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</si>
  <si>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</si>
  <si>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</si>
  <si>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</si>
  <si>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</si>
  <si>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</si>
  <si>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</si>
  <si>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</si>
  <si>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</si>
  <si>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</si>
  <si>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</si>
  <si>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</si>
  <si>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</si>
  <si>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</si>
  <si>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</si>
  <si>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</si>
  <si>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</si>
  <si>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</si>
  <si>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</si>
  <si>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</si>
  <si>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</si>
  <si>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</si>
  <si>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</si>
  <si>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</si>
  <si>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</si>
  <si>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</si>
  <si>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</si>
  <si>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</si>
  <si>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</si>
  <si>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</si>
  <si>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</si>
  <si>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</si>
  <si>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921 01030100050000810</t>
  </si>
  <si>
    <t>источники внешнего финансирования бюджета</t>
  </si>
  <si>
    <t>0,00</t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</si>
  <si>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</si>
  <si>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</si>
  <si>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</si>
  <si>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</si>
  <si>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</si>
  <si>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</si>
  <si>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</si>
  <si>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</si>
  <si>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</si>
  <si>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</si>
  <si>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</si>
  <si>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</si>
  <si>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</si>
  <si>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</si>
  <si>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</si>
  <si>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</si>
  <si>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</si>
  <si>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</si>
  <si>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</si>
  <si>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</si>
  <si>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 xml:space="preserve"> </t>
  </si>
  <si>
    <t>% исполнения</t>
  </si>
  <si>
    <t>Доходы бюджета Кинель-Черкасского района по состоянию на 01.04.2020</t>
  </si>
  <si>
    <t>тыс. рублей</t>
  </si>
  <si>
    <t>Код главного распорядителя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</si>
  <si>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</si>
  <si>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</si>
  <si>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</si>
  <si>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</si>
  <si>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</si>
  <si>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</si>
  <si>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</si>
  <si>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</si>
  <si>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</si>
  <si>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</si>
  <si>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</si>
  <si>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</si>
  <si>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</si>
  <si>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Муниципальная программа «Осуществление внешнего муниципального финансового контроля муниципального района Кинель-Черкасский Самарской области» на 2019-2024 годы</t>
  </si>
  <si>
    <t>16 0 00 00000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</si>
  <si>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</si>
  <si>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</si>
  <si>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</si>
  <si>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</si>
  <si>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</si>
  <si>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2019-2024 годы</t>
  </si>
  <si>
    <t>01 0 00 00000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</si>
  <si>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</si>
  <si>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</si>
  <si>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2016-2024 годы</t>
  </si>
  <si>
    <t>61 0 00 00000</t>
  </si>
  <si>
    <t>05</t>
  </si>
  <si>
    <t>Муниципальная программа "Повышение эффективности муниципального управления в Кинель-Черкасском районе Самарской области" на 2017-2022 годы</t>
  </si>
  <si>
    <t>13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</si>
  <si>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</si>
  <si>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</si>
  <si>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</si>
  <si>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08 0 00 00000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</si>
  <si>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</si>
  <si>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</si>
  <si>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2016-2024 годы</t>
  </si>
  <si>
    <t>12 0 00 00000</t>
  </si>
  <si>
    <t>14 0 00 00000</t>
  </si>
  <si>
    <t>Муниципальная программа «Поддержка социально ориентированных некоммерческих организаций Кинель-Черкасского района Самарской области» на 2019-2024 годы</t>
  </si>
  <si>
    <t>17 0 00 00000</t>
  </si>
  <si>
    <t>Субсидии некоммерческим организациям (за исключением государственных (муниципальных) учреждений)</t>
  </si>
  <si>
    <t>20 0 00 00000</t>
  </si>
  <si>
    <t>09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</si>
  <si>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</si>
  <si>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31 0 00 00000</t>
  </si>
  <si>
    <t>14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</si>
  <si>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2019-2024 годы</t>
  </si>
  <si>
    <t>33 0 00 00000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</si>
  <si>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2014-2025 годы»</t>
  </si>
  <si>
    <t>45 0 00 00000</t>
  </si>
  <si>
    <t>Муниципальная программа муниципального района Кинель-Черкасский Самарской области «Формирование комфортной городской среды на 2018-2024 годы»</t>
  </si>
  <si>
    <t>15 0 00 00000</t>
  </si>
  <si>
    <t>Муниципальная программа «Повышение безопасности дорожного движения в Кинель-Черкасском районе Самарской области» на 2019-2024 годы</t>
  </si>
  <si>
    <t>42 0 00 00000</t>
  </si>
  <si>
    <t>10</t>
  </si>
  <si>
    <t>Муниципальная программа «Информационная среда Кинель-Черкасского района Самарской области» на 2016-2024 годы</t>
  </si>
  <si>
    <t>44 0 00 00000</t>
  </si>
  <si>
    <t>12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</si>
  <si>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2016-2024 годы</t>
  </si>
  <si>
    <t>43 0 00 00000</t>
  </si>
  <si>
    <t>07</t>
  </si>
  <si>
    <t>Муниципальная программа «Развитие и досуг детей Кинель-Черкасского района Самарской области» на 2018-2024 годы</t>
  </si>
  <si>
    <t>74 0 00 00000</t>
  </si>
  <si>
    <t>10 0 00 00000</t>
  </si>
  <si>
    <t>Комитет по управлению имуществом Кинель-Черкасского района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</si>
  <si>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</si>
  <si>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</si>
  <si>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2016-2024 годы</t>
  </si>
  <si>
    <t>05 0 00 00000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</si>
  <si>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</si>
  <si>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32 0 00 00000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</si>
  <si>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2025 года</t>
  </si>
  <si>
    <t>51 0 00 00000</t>
  </si>
  <si>
    <t>Подпрограмма «Формирование муниципального жилищного фонда» до 2025 года</t>
  </si>
  <si>
    <t>51 2 00 00000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</si>
  <si>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2016-2024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</si>
  <si>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</si>
  <si>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2016-2024 годы</t>
  </si>
  <si>
    <t>73 0 00 00000</t>
  </si>
  <si>
    <t>Муниципальная программа «Сохранение и развитие культуры Кинель-Черкасского района Самарской области» на 2018-2023 годы</t>
  </si>
  <si>
    <t>81 0 00 00000</t>
  </si>
  <si>
    <t>Муниципальная программа «Молодежь Кинель-Черкасского района Самарской области» на 2018-2023 годы</t>
  </si>
  <si>
    <t>75 0 00 00000</t>
  </si>
  <si>
    <t>71 0 00 00000</t>
  </si>
  <si>
    <t>08</t>
  </si>
  <si>
    <t>Подпрограмма «Выполнение государственных обязательств по обеспечению жильем категорий граждан, установленных законодательством» до 2025 года</t>
  </si>
  <si>
    <t>51 3 00 00000</t>
  </si>
  <si>
    <t>Подпрограмма «Молодой семье-доступное жильё» до 2025 года</t>
  </si>
  <si>
    <t>51 1 00 00000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</si>
  <si>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2016-2024 годы</t>
  </si>
  <si>
    <t>11 0 00 00000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</si>
  <si>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</si>
  <si>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06 0 00 00000</t>
  </si>
  <si>
    <t>Обслуживание государственного внутреннего и муниципального долга</t>
  </si>
  <si>
    <t>ВСЕГО</t>
  </si>
  <si>
    <t>Расходы бюджета Кинель-Черкасского района по ведомственной структуре расходов бюджета по состоянию на 01.04.2020</t>
  </si>
  <si>
    <t>11</t>
  </si>
  <si>
    <t>Муниципальная программа "Поэтапный переход на отпуск коммунальных услуг потребителям по приборам учета муниципального района Кинель-Черкасский Самарской области" на 2016-2024годы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</si>
  <si>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2018 - 2023 годы</t>
  </si>
  <si>
    <t>Муниципальная  программа "Информационная среда Кинель-Черкасского района Самарской области" на 2016-2024 годы</t>
  </si>
  <si>
    <t>18 0 00 00000</t>
  </si>
  <si>
    <t>Муниципальная программа "Комплексное развитие сельских территорий муниципального района Кинель-Черкасский Самарской области на 2020 - 2025 годы"</t>
  </si>
  <si>
    <t>52 0 00 00000</t>
  </si>
  <si>
    <t>Источники финансирования дефицита бюджета Кинель-Черкасского района по состоянию на 01.04.2020</t>
  </si>
  <si>
    <t>Муниципальная программа " 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области" на 2017-2025 годы</t>
  </si>
  <si>
    <t>Муниципальная программа "Организация мобилизационной подготовки в Кинель-Черкасском районе Самарской области" на 2017-2025 годы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</si>
</sst>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0,"/>
    <numFmt numFmtId="176" formatCode="#,##0.0,"/>
    <numFmt numFmtId="177" formatCode="#,##0.0"/>
  </numFmts>
  <fonts count="53">
    <font>
      <sz val="10"/>
      <name val="Arial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wrapText="1"/>
    </xf>
    <xf numFmtId="0" fontId="5" fillId="0" borderId="0" xfId="0" applyFont="1" applyAlignment="1">
      <alignment/>
    </xf>
    <xf numFmtId="176" fontId="4" fillId="0" borderId="21" xfId="0" applyNumberFormat="1" applyFont="1" applyBorder="1" applyAlignment="1">
      <alignment horizontal="right" wrapText="1"/>
    </xf>
    <xf numFmtId="176" fontId="1" fillId="0" borderId="22" xfId="0" applyNumberFormat="1" applyFont="1" applyBorder="1" applyAlignment="1">
      <alignment horizontal="right" wrapText="1"/>
    </xf>
    <xf numFmtId="176" fontId="1" fillId="0" borderId="21" xfId="0" applyNumberFormat="1" applyFont="1" applyBorder="1" applyAlignment="1">
      <alignment horizontal="right" wrapText="1"/>
    </xf>
    <xf numFmtId="1" fontId="4" fillId="0" borderId="23" xfId="0" applyNumberFormat="1" applyFont="1" applyBorder="1" applyAlignment="1">
      <alignment horizontal="right" wrapText="1"/>
    </xf>
    <xf numFmtId="1" fontId="1" fillId="0" borderId="24" xfId="0" applyNumberFormat="1" applyFont="1" applyBorder="1" applyAlignment="1">
      <alignment horizontal="right" wrapText="1"/>
    </xf>
    <xf numFmtId="1" fontId="1" fillId="0" borderId="2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0" xfId="53" applyFont="1" applyAlignment="1">
      <alignment horizontal="center" vertical="center" wrapText="1"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49" fillId="0" borderId="25" xfId="53" applyFont="1" applyFill="1" applyBorder="1" applyAlignment="1">
      <alignment horizontal="right"/>
      <protection/>
    </xf>
    <xf numFmtId="1" fontId="50" fillId="0" borderId="26" xfId="53" applyNumberFormat="1" applyFont="1" applyBorder="1" applyAlignment="1">
      <alignment horizontal="center" vertical="center"/>
      <protection/>
    </xf>
    <xf numFmtId="1" fontId="50" fillId="0" borderId="26" xfId="53" applyNumberFormat="1" applyFont="1" applyBorder="1" applyAlignment="1">
      <alignment horizontal="center" vertical="center" wrapText="1"/>
      <protection/>
    </xf>
    <xf numFmtId="1" fontId="50" fillId="0" borderId="26" xfId="53" applyNumberFormat="1" applyFont="1" applyFill="1" applyBorder="1" applyAlignment="1">
      <alignment horizontal="center" vertical="center"/>
      <protection/>
    </xf>
    <xf numFmtId="1" fontId="50" fillId="0" borderId="26" xfId="53" applyNumberFormat="1" applyFont="1" applyFill="1" applyBorder="1" applyAlignment="1">
      <alignment horizontal="center" vertical="center" wrapText="1"/>
      <protection/>
    </xf>
    <xf numFmtId="0" fontId="50" fillId="0" borderId="26" xfId="53" applyFont="1" applyBorder="1" applyAlignment="1">
      <alignment horizontal="center" vertical="center"/>
      <protection/>
    </xf>
    <xf numFmtId="0" fontId="50" fillId="0" borderId="26" xfId="53" applyFont="1" applyBorder="1" applyAlignment="1">
      <alignment vertical="top" wrapText="1"/>
      <protection/>
    </xf>
    <xf numFmtId="49" fontId="50" fillId="0" borderId="26" xfId="53" applyNumberFormat="1" applyFont="1" applyBorder="1" applyAlignment="1">
      <alignment horizontal="center" vertical="center"/>
      <protection/>
    </xf>
    <xf numFmtId="0" fontId="7" fillId="0" borderId="0" xfId="53" applyFont="1" applyBorder="1">
      <alignment/>
      <protection/>
    </xf>
    <xf numFmtId="177" fontId="50" fillId="0" borderId="26" xfId="53" applyNumberFormat="1" applyFont="1" applyFill="1" applyBorder="1" applyAlignment="1">
      <alignment horizontal="right" vertical="center"/>
      <protection/>
    </xf>
    <xf numFmtId="0" fontId="49" fillId="0" borderId="26" xfId="53" applyFont="1" applyBorder="1" applyAlignment="1">
      <alignment vertical="top" wrapText="1"/>
      <protection/>
    </xf>
    <xf numFmtId="49" fontId="49" fillId="0" borderId="26" xfId="53" applyNumberFormat="1" applyFont="1" applyBorder="1" applyAlignment="1">
      <alignment horizontal="center" vertical="center"/>
      <protection/>
    </xf>
    <xf numFmtId="0" fontId="49" fillId="0" borderId="26" xfId="53" applyFont="1" applyBorder="1" applyAlignment="1">
      <alignment horizontal="center" vertical="center"/>
      <protection/>
    </xf>
    <xf numFmtId="177" fontId="49" fillId="33" borderId="26" xfId="53" applyNumberFormat="1" applyFont="1" applyFill="1" applyBorder="1" applyAlignment="1">
      <alignment horizontal="right" vertical="center"/>
      <protection/>
    </xf>
    <xf numFmtId="0" fontId="8" fillId="0" borderId="26" xfId="53" applyFont="1" applyBorder="1" applyAlignment="1">
      <alignment horizontal="center" vertical="center"/>
      <protection/>
    </xf>
    <xf numFmtId="0" fontId="8" fillId="0" borderId="26" xfId="53" applyFont="1" applyBorder="1" applyAlignment="1">
      <alignment vertical="top" wrapText="1"/>
      <protection/>
    </xf>
    <xf numFmtId="49" fontId="8" fillId="0" borderId="26" xfId="53" applyNumberFormat="1" applyFont="1" applyBorder="1" applyAlignment="1">
      <alignment horizontal="center" vertical="center"/>
      <protection/>
    </xf>
    <xf numFmtId="177" fontId="8" fillId="33" borderId="26" xfId="53" applyNumberFormat="1" applyFont="1" applyFill="1" applyBorder="1" applyAlignment="1">
      <alignment horizontal="right" vertical="center"/>
      <protection/>
    </xf>
    <xf numFmtId="0" fontId="7" fillId="0" borderId="26" xfId="53" applyFont="1" applyBorder="1" applyAlignment="1">
      <alignment horizontal="center" vertical="center"/>
      <protection/>
    </xf>
    <xf numFmtId="0" fontId="8" fillId="0" borderId="26" xfId="53" applyFont="1" applyBorder="1" applyAlignment="1">
      <alignment vertical="center" wrapText="1"/>
      <protection/>
    </xf>
    <xf numFmtId="177" fontId="7" fillId="33" borderId="26" xfId="53" applyNumberFormat="1" applyFont="1" applyFill="1" applyBorder="1" applyAlignment="1">
      <alignment horizontal="right" vertical="center"/>
      <protection/>
    </xf>
    <xf numFmtId="0" fontId="49" fillId="33" borderId="26" xfId="53" applyFont="1" applyFill="1" applyBorder="1" applyAlignment="1">
      <alignment horizontal="center" vertical="center"/>
      <protection/>
    </xf>
    <xf numFmtId="0" fontId="49" fillId="33" borderId="26" xfId="53" applyFont="1" applyFill="1" applyBorder="1" applyAlignment="1">
      <alignment vertical="top" wrapText="1"/>
      <protection/>
    </xf>
    <xf numFmtId="49" fontId="49" fillId="33" borderId="26" xfId="53" applyNumberFormat="1" applyFont="1" applyFill="1" applyBorder="1" applyAlignment="1">
      <alignment horizontal="center" vertical="center"/>
      <protection/>
    </xf>
    <xf numFmtId="0" fontId="49" fillId="0" borderId="26" xfId="53" applyFont="1" applyBorder="1" applyAlignment="1">
      <alignment vertical="center" wrapText="1"/>
      <protection/>
    </xf>
    <xf numFmtId="0" fontId="50" fillId="0" borderId="26" xfId="53" applyFont="1" applyFill="1" applyBorder="1" applyAlignment="1">
      <alignment horizontal="center" vertical="center"/>
      <protection/>
    </xf>
    <xf numFmtId="0" fontId="50" fillId="0" borderId="26" xfId="53" applyFont="1" applyFill="1" applyBorder="1" applyAlignment="1">
      <alignment vertical="top" wrapText="1"/>
      <protection/>
    </xf>
    <xf numFmtId="49" fontId="50" fillId="0" borderId="26" xfId="53" applyNumberFormat="1" applyFont="1" applyFill="1" applyBorder="1" applyAlignment="1">
      <alignment horizontal="center" vertical="center"/>
      <protection/>
    </xf>
    <xf numFmtId="0" fontId="49" fillId="0" borderId="26" xfId="53" applyFont="1" applyFill="1" applyBorder="1" applyAlignment="1">
      <alignment horizontal="center" vertical="center"/>
      <protection/>
    </xf>
    <xf numFmtId="0" fontId="49" fillId="0" borderId="26" xfId="53" applyFont="1" applyFill="1" applyBorder="1" applyAlignment="1">
      <alignment vertical="top" wrapText="1"/>
      <protection/>
    </xf>
    <xf numFmtId="49" fontId="49" fillId="0" borderId="26" xfId="53" applyNumberFormat="1" applyFont="1" applyFill="1" applyBorder="1" applyAlignment="1">
      <alignment horizontal="center" vertical="center"/>
      <protection/>
    </xf>
    <xf numFmtId="177" fontId="49" fillId="0" borderId="26" xfId="53" applyNumberFormat="1" applyFont="1" applyFill="1" applyBorder="1" applyAlignment="1">
      <alignment horizontal="right" vertical="center"/>
      <protection/>
    </xf>
    <xf numFmtId="0" fontId="49" fillId="0" borderId="26" xfId="53" applyFont="1" applyFill="1" applyBorder="1" applyAlignment="1">
      <alignment vertical="center"/>
      <protection/>
    </xf>
    <xf numFmtId="177" fontId="50" fillId="33" borderId="26" xfId="53" applyNumberFormat="1" applyFont="1" applyFill="1" applyBorder="1" applyAlignment="1">
      <alignment horizontal="right" vertical="center"/>
      <protection/>
    </xf>
    <xf numFmtId="49" fontId="49" fillId="0" borderId="26" xfId="0" applyNumberFormat="1" applyFont="1" applyFill="1" applyBorder="1" applyAlignment="1">
      <alignment horizontal="center" vertical="top"/>
    </xf>
    <xf numFmtId="0" fontId="49" fillId="0" borderId="26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76" fontId="4" fillId="0" borderId="27" xfId="0" applyNumberFormat="1" applyFont="1" applyBorder="1" applyAlignment="1">
      <alignment horizontal="right" wrapText="1"/>
    </xf>
    <xf numFmtId="176" fontId="4" fillId="0" borderId="28" xfId="0" applyNumberFormat="1" applyFont="1" applyBorder="1" applyAlignment="1">
      <alignment horizontal="right" wrapText="1"/>
    </xf>
    <xf numFmtId="176" fontId="1" fillId="0" borderId="24" xfId="0" applyNumberFormat="1" applyFont="1" applyBorder="1" applyAlignment="1">
      <alignment horizontal="right" wrapText="1"/>
    </xf>
    <xf numFmtId="176" fontId="1" fillId="0" borderId="23" xfId="0" applyNumberFormat="1" applyFont="1" applyBorder="1" applyAlignment="1">
      <alignment horizontal="right" wrapText="1"/>
    </xf>
    <xf numFmtId="176" fontId="1" fillId="0" borderId="29" xfId="0" applyNumberFormat="1" applyFont="1" applyBorder="1" applyAlignment="1">
      <alignment horizontal="right" wrapText="1"/>
    </xf>
    <xf numFmtId="176" fontId="1" fillId="0" borderId="30" xfId="0" applyNumberFormat="1" applyFont="1" applyBorder="1" applyAlignment="1">
      <alignment horizontal="right" wrapText="1"/>
    </xf>
    <xf numFmtId="0" fontId="0" fillId="0" borderId="0" xfId="53" applyAlignment="1">
      <alignment horizontal="right"/>
      <protection/>
    </xf>
    <xf numFmtId="1" fontId="50" fillId="0" borderId="26" xfId="53" applyNumberFormat="1" applyFont="1" applyFill="1" applyBorder="1" applyAlignment="1">
      <alignment horizontal="right" vertical="center" wrapText="1"/>
      <protection/>
    </xf>
    <xf numFmtId="1" fontId="49" fillId="0" borderId="26" xfId="53" applyNumberFormat="1" applyFont="1" applyFill="1" applyBorder="1" applyAlignment="1">
      <alignment horizontal="right" vertical="center" wrapText="1"/>
      <protection/>
    </xf>
    <xf numFmtId="1" fontId="8" fillId="0" borderId="26" xfId="53" applyNumberFormat="1" applyFont="1" applyFill="1" applyBorder="1" applyAlignment="1">
      <alignment horizontal="right" vertical="center" wrapText="1"/>
      <protection/>
    </xf>
    <xf numFmtId="1" fontId="7" fillId="0" borderId="26" xfId="53" applyNumberFormat="1" applyFont="1" applyFill="1" applyBorder="1" applyAlignment="1">
      <alignment horizontal="right" vertical="center" wrapText="1"/>
      <protection/>
    </xf>
    <xf numFmtId="0" fontId="49" fillId="0" borderId="26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31" xfId="53" applyFont="1" applyFill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0" fillId="0" borderId="0" xfId="53">
      <alignment/>
      <protection/>
    </xf>
    <xf numFmtId="0" fontId="51" fillId="0" borderId="0" xfId="53" applyFont="1" applyAlignment="1">
      <alignment horizontal="center"/>
      <protection/>
    </xf>
    <xf numFmtId="0" fontId="50" fillId="0" borderId="31" xfId="53" applyFont="1" applyBorder="1" applyAlignment="1">
      <alignment horizontal="center" vertical="center" wrapText="1"/>
      <protection/>
    </xf>
    <xf numFmtId="0" fontId="50" fillId="0" borderId="32" xfId="53" applyFont="1" applyBorder="1" applyAlignment="1">
      <alignment horizontal="center" vertical="center" wrapText="1"/>
      <protection/>
    </xf>
    <xf numFmtId="0" fontId="50" fillId="0" borderId="33" xfId="53" applyFont="1" applyBorder="1" applyAlignment="1">
      <alignment horizontal="center" vertical="center" wrapText="1"/>
      <protection/>
    </xf>
    <xf numFmtId="0" fontId="50" fillId="0" borderId="34" xfId="53" applyFont="1" applyBorder="1" applyAlignment="1">
      <alignment horizontal="center" vertical="center" wrapText="1"/>
      <protection/>
    </xf>
    <xf numFmtId="0" fontId="50" fillId="0" borderId="35" xfId="53" applyFont="1" applyBorder="1" applyAlignment="1">
      <alignment horizontal="center" vertical="center" wrapText="1"/>
      <protection/>
    </xf>
    <xf numFmtId="0" fontId="50" fillId="0" borderId="36" xfId="53" applyFont="1" applyBorder="1" applyAlignment="1">
      <alignment horizontal="center" vertical="center" wrapText="1"/>
      <protection/>
    </xf>
    <xf numFmtId="0" fontId="52" fillId="0" borderId="31" xfId="53" applyFont="1" applyFill="1" applyBorder="1" applyAlignment="1">
      <alignment horizontal="center" vertical="center" wrapText="1"/>
      <protection/>
    </xf>
    <xf numFmtId="0" fontId="52" fillId="0" borderId="32" xfId="5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1.421875" style="2" customWidth="1"/>
    <col min="2" max="2" width="20.140625" style="2" customWidth="1"/>
    <col min="3" max="3" width="12.57421875" style="2" customWidth="1"/>
    <col min="4" max="4" width="11.7109375" style="2" customWidth="1"/>
    <col min="5" max="5" width="9.140625" style="26" customWidth="1"/>
  </cols>
  <sheetData>
    <row r="1" spans="1:5" ht="12.75">
      <c r="A1" s="1"/>
      <c r="B1" s="1"/>
      <c r="C1" s="1"/>
      <c r="D1" s="1"/>
      <c r="E1" s="24"/>
    </row>
    <row r="2" spans="1:5" ht="15" customHeight="1">
      <c r="A2" s="82" t="s">
        <v>415</v>
      </c>
      <c r="B2" s="83"/>
      <c r="C2" s="83"/>
      <c r="D2" s="83"/>
      <c r="E2" s="83"/>
    </row>
    <row r="3" spans="1:5" ht="12.75">
      <c r="A3" s="3"/>
      <c r="B3" s="3"/>
      <c r="C3" s="3"/>
      <c r="D3" s="3"/>
      <c r="E3" s="9" t="s">
        <v>416</v>
      </c>
    </row>
    <row r="4" spans="1:5" ht="39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414</v>
      </c>
    </row>
    <row r="5" spans="1:5" ht="13.5" thickBot="1">
      <c r="A5" s="4" t="s">
        <v>5</v>
      </c>
      <c r="B5" s="5">
        <v>2</v>
      </c>
      <c r="C5" s="5">
        <v>3</v>
      </c>
      <c r="D5" s="5">
        <v>4</v>
      </c>
      <c r="E5" s="25">
        <v>5</v>
      </c>
    </row>
    <row r="6" spans="1:5" s="17" customFormat="1" ht="12.75">
      <c r="A6" s="15" t="s">
        <v>6</v>
      </c>
      <c r="B6" s="16" t="s">
        <v>7</v>
      </c>
      <c r="C6" s="18">
        <v>715470098.62</v>
      </c>
      <c r="D6" s="18">
        <v>130714697.61</v>
      </c>
      <c r="E6" s="21">
        <f>SUM(D6/C6*100)</f>
        <v>18.26976387442644</v>
      </c>
    </row>
    <row r="7" spans="1:5" ht="12.75">
      <c r="A7" s="11" t="s">
        <v>8</v>
      </c>
      <c r="B7" s="12"/>
      <c r="C7" s="19"/>
      <c r="D7" s="19"/>
      <c r="E7" s="22"/>
    </row>
    <row r="8" spans="1:5" ht="12.75">
      <c r="A8" s="10" t="s">
        <v>9</v>
      </c>
      <c r="B8" s="13" t="s">
        <v>10</v>
      </c>
      <c r="C8" s="20">
        <v>233830238</v>
      </c>
      <c r="D8" s="20">
        <v>51379043.09</v>
      </c>
      <c r="E8" s="23">
        <f>SUM(D8/C8*100)</f>
        <v>21.97279681595329</v>
      </c>
    </row>
    <row r="9" spans="1:5" ht="12.75">
      <c r="A9" s="10" t="s">
        <v>11</v>
      </c>
      <c r="B9" s="13" t="s">
        <v>12</v>
      </c>
      <c r="C9" s="20">
        <v>114016551.09</v>
      </c>
      <c r="D9" s="20">
        <v>25458132.18</v>
      </c>
      <c r="E9" s="23">
        <f aca="true" t="shared" si="0" ref="E9:E72">SUM(D9/C9*100)</f>
        <v>22.32845313826796</v>
      </c>
    </row>
    <row r="10" spans="1:5" ht="12.75">
      <c r="A10" s="10" t="s">
        <v>13</v>
      </c>
      <c r="B10" s="13" t="s">
        <v>14</v>
      </c>
      <c r="C10" s="20">
        <v>114016551.09</v>
      </c>
      <c r="D10" s="20">
        <v>25458132.18</v>
      </c>
      <c r="E10" s="23">
        <f t="shared" si="0"/>
        <v>22.32845313826796</v>
      </c>
    </row>
    <row r="11" spans="1:5" ht="30">
      <c r="A11" s="10" t="s">
        <v>15</v>
      </c>
      <c r="B11" s="13" t="s">
        <v>16</v>
      </c>
      <c r="C11" s="20">
        <v>110139982.59</v>
      </c>
      <c r="D11" s="20">
        <v>25111593.88</v>
      </c>
      <c r="E11" s="23">
        <f t="shared" si="0"/>
        <v>22.799707508107023</v>
      </c>
    </row>
    <row r="12" spans="1:5" ht="40.5">
      <c r="A12" s="10" t="s">
        <v>17</v>
      </c>
      <c r="B12" s="13" t="s">
        <v>18</v>
      </c>
      <c r="C12" s="20">
        <v>553795.5</v>
      </c>
      <c r="D12" s="20">
        <v>69700.68</v>
      </c>
      <c r="E12" s="23">
        <f t="shared" si="0"/>
        <v>12.585996094226118</v>
      </c>
    </row>
    <row r="13" spans="1:5" ht="20.25">
      <c r="A13" s="10" t="s">
        <v>19</v>
      </c>
      <c r="B13" s="13" t="s">
        <v>20</v>
      </c>
      <c r="C13" s="20">
        <v>886072.8</v>
      </c>
      <c r="D13" s="20">
        <v>91311.85</v>
      </c>
      <c r="E13" s="23">
        <f t="shared" si="0"/>
        <v>10.30523112773578</v>
      </c>
    </row>
    <row r="14" spans="1:5" ht="30">
      <c r="A14" s="10" t="s">
        <v>21</v>
      </c>
      <c r="B14" s="13" t="s">
        <v>22</v>
      </c>
      <c r="C14" s="20">
        <v>2436700.2</v>
      </c>
      <c r="D14" s="20">
        <v>185525.77</v>
      </c>
      <c r="E14" s="23">
        <f t="shared" si="0"/>
        <v>7.613811908416143</v>
      </c>
    </row>
    <row r="15" spans="1:5" ht="12.75">
      <c r="A15" s="10" t="s">
        <v>23</v>
      </c>
      <c r="B15" s="13" t="s">
        <v>24</v>
      </c>
      <c r="C15" s="20">
        <v>20750642.15</v>
      </c>
      <c r="D15" s="20">
        <v>6008468.6</v>
      </c>
      <c r="E15" s="23">
        <f t="shared" si="0"/>
        <v>28.95557909276557</v>
      </c>
    </row>
    <row r="16" spans="1:5" ht="12.75">
      <c r="A16" s="10" t="s">
        <v>25</v>
      </c>
      <c r="B16" s="13" t="s">
        <v>26</v>
      </c>
      <c r="C16" s="20">
        <v>6478400</v>
      </c>
      <c r="D16" s="20">
        <v>1429186.67</v>
      </c>
      <c r="E16" s="23">
        <f t="shared" si="0"/>
        <v>22.060796956038526</v>
      </c>
    </row>
    <row r="17" spans="1:5" ht="12.75">
      <c r="A17" s="10" t="s">
        <v>27</v>
      </c>
      <c r="B17" s="13" t="s">
        <v>28</v>
      </c>
      <c r="C17" s="20">
        <v>4463617.6</v>
      </c>
      <c r="D17" s="20">
        <v>1154027.61</v>
      </c>
      <c r="E17" s="23">
        <f t="shared" si="0"/>
        <v>25.854087724719076</v>
      </c>
    </row>
    <row r="18" spans="1:5" ht="12.75">
      <c r="A18" s="10" t="s">
        <v>27</v>
      </c>
      <c r="B18" s="13" t="s">
        <v>29</v>
      </c>
      <c r="C18" s="20">
        <v>4463617.6</v>
      </c>
      <c r="D18" s="20">
        <v>1154027.61</v>
      </c>
      <c r="E18" s="23">
        <f t="shared" si="0"/>
        <v>25.854087724719076</v>
      </c>
    </row>
    <row r="19" spans="1:5" ht="20.25">
      <c r="A19" s="10" t="s">
        <v>30</v>
      </c>
      <c r="B19" s="13" t="s">
        <v>31</v>
      </c>
      <c r="C19" s="20">
        <v>1995347.2</v>
      </c>
      <c r="D19" s="20">
        <v>296159.06</v>
      </c>
      <c r="E19" s="23">
        <f t="shared" si="0"/>
        <v>14.842482551407596</v>
      </c>
    </row>
    <row r="20" spans="1:5" ht="30">
      <c r="A20" s="10" t="s">
        <v>32</v>
      </c>
      <c r="B20" s="13" t="s">
        <v>33</v>
      </c>
      <c r="C20" s="20">
        <v>1995347.2</v>
      </c>
      <c r="D20" s="20">
        <v>296159.06</v>
      </c>
      <c r="E20" s="23">
        <f t="shared" si="0"/>
        <v>14.842482551407596</v>
      </c>
    </row>
    <row r="21" spans="1:5" ht="20.25">
      <c r="A21" s="10" t="s">
        <v>34</v>
      </c>
      <c r="B21" s="13" t="s">
        <v>35</v>
      </c>
      <c r="C21" s="20">
        <v>19435.2</v>
      </c>
      <c r="D21" s="20">
        <v>-21000</v>
      </c>
      <c r="E21" s="23">
        <v>0</v>
      </c>
    </row>
    <row r="22" spans="1:5" ht="12.75">
      <c r="A22" s="10" t="s">
        <v>36</v>
      </c>
      <c r="B22" s="13" t="s">
        <v>37</v>
      </c>
      <c r="C22" s="20">
        <v>10571300</v>
      </c>
      <c r="D22" s="20">
        <v>2595459.74</v>
      </c>
      <c r="E22" s="23">
        <f t="shared" si="0"/>
        <v>24.551944793923173</v>
      </c>
    </row>
    <row r="23" spans="1:5" ht="12.75">
      <c r="A23" s="10" t="s">
        <v>36</v>
      </c>
      <c r="B23" s="13" t="s">
        <v>38</v>
      </c>
      <c r="C23" s="20">
        <v>10571300</v>
      </c>
      <c r="D23" s="20">
        <v>2595459.74</v>
      </c>
      <c r="E23" s="23">
        <f t="shared" si="0"/>
        <v>24.551944793923173</v>
      </c>
    </row>
    <row r="24" spans="1:5" ht="12.75">
      <c r="A24" s="10" t="s">
        <v>39</v>
      </c>
      <c r="B24" s="13" t="s">
        <v>40</v>
      </c>
      <c r="C24" s="20">
        <v>2487842.15</v>
      </c>
      <c r="D24" s="20">
        <v>1433733.81</v>
      </c>
      <c r="E24" s="23">
        <f t="shared" si="0"/>
        <v>57.629613277514416</v>
      </c>
    </row>
    <row r="25" spans="1:5" ht="12.75">
      <c r="A25" s="10" t="s">
        <v>39</v>
      </c>
      <c r="B25" s="13" t="s">
        <v>41</v>
      </c>
      <c r="C25" s="20">
        <v>2487842.15</v>
      </c>
      <c r="D25" s="20">
        <v>1433733.81</v>
      </c>
      <c r="E25" s="23">
        <f t="shared" si="0"/>
        <v>57.629613277514416</v>
      </c>
    </row>
    <row r="26" spans="1:5" ht="12.75">
      <c r="A26" s="10" t="s">
        <v>42</v>
      </c>
      <c r="B26" s="13" t="s">
        <v>43</v>
      </c>
      <c r="C26" s="20">
        <v>1213100</v>
      </c>
      <c r="D26" s="20">
        <v>550088.38</v>
      </c>
      <c r="E26" s="23">
        <f t="shared" si="0"/>
        <v>45.34567471766549</v>
      </c>
    </row>
    <row r="27" spans="1:5" ht="20.25">
      <c r="A27" s="10" t="s">
        <v>44</v>
      </c>
      <c r="B27" s="13" t="s">
        <v>45</v>
      </c>
      <c r="C27" s="20">
        <v>1213100</v>
      </c>
      <c r="D27" s="20">
        <v>550088.38</v>
      </c>
      <c r="E27" s="23">
        <f t="shared" si="0"/>
        <v>45.34567471766549</v>
      </c>
    </row>
    <row r="28" spans="1:5" ht="12.75">
      <c r="A28" s="10" t="s">
        <v>46</v>
      </c>
      <c r="B28" s="13" t="s">
        <v>47</v>
      </c>
      <c r="C28" s="20">
        <v>9881600</v>
      </c>
      <c r="D28" s="20">
        <v>2234812.66</v>
      </c>
      <c r="E28" s="23">
        <f t="shared" si="0"/>
        <v>22.615898842292747</v>
      </c>
    </row>
    <row r="29" spans="1:5" ht="12.75">
      <c r="A29" s="10" t="s">
        <v>48</v>
      </c>
      <c r="B29" s="13" t="s">
        <v>49</v>
      </c>
      <c r="C29" s="20">
        <v>5476700</v>
      </c>
      <c r="D29" s="20">
        <v>1643890.48</v>
      </c>
      <c r="E29" s="23">
        <f t="shared" si="0"/>
        <v>30.016076834590173</v>
      </c>
    </row>
    <row r="30" spans="1:5" ht="20.25">
      <c r="A30" s="10" t="s">
        <v>50</v>
      </c>
      <c r="B30" s="13" t="s">
        <v>51</v>
      </c>
      <c r="C30" s="20">
        <v>5476700</v>
      </c>
      <c r="D30" s="20">
        <v>1643890.48</v>
      </c>
      <c r="E30" s="23">
        <f t="shared" si="0"/>
        <v>30.016076834590173</v>
      </c>
    </row>
    <row r="31" spans="1:5" ht="30">
      <c r="A31" s="10" t="s">
        <v>52</v>
      </c>
      <c r="B31" s="13" t="s">
        <v>53</v>
      </c>
      <c r="C31" s="20">
        <v>119900</v>
      </c>
      <c r="D31" s="20">
        <v>29500</v>
      </c>
      <c r="E31" s="23">
        <f t="shared" si="0"/>
        <v>24.603836530442035</v>
      </c>
    </row>
    <row r="32" spans="1:5" ht="20.25">
      <c r="A32" s="10" t="s">
        <v>54</v>
      </c>
      <c r="B32" s="13" t="s">
        <v>55</v>
      </c>
      <c r="C32" s="20">
        <v>4285000</v>
      </c>
      <c r="D32" s="20">
        <v>561422.18</v>
      </c>
      <c r="E32" s="23">
        <f t="shared" si="0"/>
        <v>13.10203453908985</v>
      </c>
    </row>
    <row r="33" spans="1:5" ht="30">
      <c r="A33" s="10" t="s">
        <v>56</v>
      </c>
      <c r="B33" s="13" t="s">
        <v>57</v>
      </c>
      <c r="C33" s="20">
        <v>44900</v>
      </c>
      <c r="D33" s="20">
        <v>0</v>
      </c>
      <c r="E33" s="23">
        <f t="shared" si="0"/>
        <v>0</v>
      </c>
    </row>
    <row r="34" spans="1:5" ht="20.25">
      <c r="A34" s="10" t="s">
        <v>58</v>
      </c>
      <c r="B34" s="13" t="s">
        <v>59</v>
      </c>
      <c r="C34" s="20">
        <v>3341800</v>
      </c>
      <c r="D34" s="20">
        <v>398722.18</v>
      </c>
      <c r="E34" s="23">
        <f t="shared" si="0"/>
        <v>11.931359746244539</v>
      </c>
    </row>
    <row r="35" spans="1:5" ht="12.75">
      <c r="A35" s="10" t="s">
        <v>60</v>
      </c>
      <c r="B35" s="13" t="s">
        <v>61</v>
      </c>
      <c r="C35" s="20">
        <v>255900</v>
      </c>
      <c r="D35" s="20">
        <v>59700</v>
      </c>
      <c r="E35" s="23">
        <f t="shared" si="0"/>
        <v>23.329425556858148</v>
      </c>
    </row>
    <row r="36" spans="1:5" ht="30">
      <c r="A36" s="10" t="s">
        <v>62</v>
      </c>
      <c r="B36" s="13" t="s">
        <v>63</v>
      </c>
      <c r="C36" s="20">
        <v>609500</v>
      </c>
      <c r="D36" s="20">
        <v>103000</v>
      </c>
      <c r="E36" s="23">
        <f t="shared" si="0"/>
        <v>16.89909762100082</v>
      </c>
    </row>
    <row r="37" spans="1:5" ht="30">
      <c r="A37" s="10" t="s">
        <v>64</v>
      </c>
      <c r="B37" s="13" t="s">
        <v>65</v>
      </c>
      <c r="C37" s="20">
        <v>609500</v>
      </c>
      <c r="D37" s="20">
        <v>103000</v>
      </c>
      <c r="E37" s="23">
        <f t="shared" si="0"/>
        <v>16.89909762100082</v>
      </c>
    </row>
    <row r="38" spans="1:5" ht="12.75">
      <c r="A38" s="10" t="s">
        <v>66</v>
      </c>
      <c r="B38" s="13" t="s">
        <v>67</v>
      </c>
      <c r="C38" s="20">
        <v>32900</v>
      </c>
      <c r="D38" s="20">
        <v>0</v>
      </c>
      <c r="E38" s="23">
        <f t="shared" si="0"/>
        <v>0</v>
      </c>
    </row>
    <row r="39" spans="1:5" ht="20.25">
      <c r="A39" s="10" t="s">
        <v>68</v>
      </c>
      <c r="B39" s="13" t="s">
        <v>69</v>
      </c>
      <c r="C39" s="20">
        <v>85407083.42</v>
      </c>
      <c r="D39" s="20">
        <v>16088476.8</v>
      </c>
      <c r="E39" s="23">
        <f t="shared" si="0"/>
        <v>18.837403357849027</v>
      </c>
    </row>
    <row r="40" spans="1:5" ht="40.5">
      <c r="A40" s="10" t="s">
        <v>70</v>
      </c>
      <c r="B40" s="13" t="s">
        <v>71</v>
      </c>
      <c r="C40" s="20">
        <v>85148583.42</v>
      </c>
      <c r="D40" s="20">
        <v>15939746.72</v>
      </c>
      <c r="E40" s="23">
        <f t="shared" si="0"/>
        <v>18.71992002659203</v>
      </c>
    </row>
    <row r="41" spans="1:5" ht="30">
      <c r="A41" s="10" t="s">
        <v>72</v>
      </c>
      <c r="B41" s="13" t="s">
        <v>73</v>
      </c>
      <c r="C41" s="20">
        <v>83258583.42</v>
      </c>
      <c r="D41" s="20">
        <v>15547924.44</v>
      </c>
      <c r="E41" s="23">
        <f t="shared" si="0"/>
        <v>18.674260119906325</v>
      </c>
    </row>
    <row r="42" spans="1:5" ht="40.5">
      <c r="A42" s="10" t="s">
        <v>74</v>
      </c>
      <c r="B42" s="13" t="s">
        <v>75</v>
      </c>
      <c r="C42" s="20">
        <v>83258583.42</v>
      </c>
      <c r="D42" s="20">
        <v>15547924.44</v>
      </c>
      <c r="E42" s="23">
        <f t="shared" si="0"/>
        <v>18.674260119906325</v>
      </c>
    </row>
    <row r="43" spans="1:5" ht="30">
      <c r="A43" s="10" t="s">
        <v>76</v>
      </c>
      <c r="B43" s="13" t="s">
        <v>77</v>
      </c>
      <c r="C43" s="20">
        <v>1890000</v>
      </c>
      <c r="D43" s="20">
        <v>391822.28</v>
      </c>
      <c r="E43" s="23">
        <f t="shared" si="0"/>
        <v>20.73133756613757</v>
      </c>
    </row>
    <row r="44" spans="1:5" ht="30">
      <c r="A44" s="10" t="s">
        <v>78</v>
      </c>
      <c r="B44" s="13" t="s">
        <v>79</v>
      </c>
      <c r="C44" s="20">
        <v>1890000</v>
      </c>
      <c r="D44" s="20">
        <v>391822.28</v>
      </c>
      <c r="E44" s="23">
        <f t="shared" si="0"/>
        <v>20.73133756613757</v>
      </c>
    </row>
    <row r="45" spans="1:5" ht="20.25">
      <c r="A45" s="10" t="s">
        <v>80</v>
      </c>
      <c r="B45" s="13" t="s">
        <v>81</v>
      </c>
      <c r="C45" s="20">
        <v>2500</v>
      </c>
      <c r="D45" s="20">
        <v>2083.77</v>
      </c>
      <c r="E45" s="23">
        <f t="shared" si="0"/>
        <v>83.3508</v>
      </c>
    </row>
    <row r="46" spans="1:5" ht="20.25">
      <c r="A46" s="10" t="s">
        <v>82</v>
      </c>
      <c r="B46" s="13" t="s">
        <v>83</v>
      </c>
      <c r="C46" s="20">
        <v>2500</v>
      </c>
      <c r="D46" s="20">
        <v>2083.77</v>
      </c>
      <c r="E46" s="23">
        <f t="shared" si="0"/>
        <v>83.3508</v>
      </c>
    </row>
    <row r="47" spans="1:5" ht="40.5">
      <c r="A47" s="10" t="s">
        <v>84</v>
      </c>
      <c r="B47" s="13" t="s">
        <v>85</v>
      </c>
      <c r="C47" s="20">
        <v>2500</v>
      </c>
      <c r="D47" s="20">
        <v>2083.77</v>
      </c>
      <c r="E47" s="23">
        <f t="shared" si="0"/>
        <v>83.3508</v>
      </c>
    </row>
    <row r="48" spans="1:5" ht="12.75">
      <c r="A48" s="10" t="s">
        <v>86</v>
      </c>
      <c r="B48" s="13" t="s">
        <v>87</v>
      </c>
      <c r="C48" s="20">
        <v>6000</v>
      </c>
      <c r="D48" s="20">
        <v>3238</v>
      </c>
      <c r="E48" s="23">
        <f t="shared" si="0"/>
        <v>53.96666666666666</v>
      </c>
    </row>
    <row r="49" spans="1:5" ht="20.25">
      <c r="A49" s="10" t="s">
        <v>88</v>
      </c>
      <c r="B49" s="13" t="s">
        <v>89</v>
      </c>
      <c r="C49" s="20">
        <v>6000</v>
      </c>
      <c r="D49" s="20">
        <v>3238</v>
      </c>
      <c r="E49" s="23">
        <f t="shared" si="0"/>
        <v>53.96666666666666</v>
      </c>
    </row>
    <row r="50" spans="1:5" ht="20.25">
      <c r="A50" s="10" t="s">
        <v>90</v>
      </c>
      <c r="B50" s="13" t="s">
        <v>91</v>
      </c>
      <c r="C50" s="20">
        <v>6000</v>
      </c>
      <c r="D50" s="20">
        <v>3238</v>
      </c>
      <c r="E50" s="23">
        <f t="shared" si="0"/>
        <v>53.96666666666666</v>
      </c>
    </row>
    <row r="51" spans="1:5" ht="30">
      <c r="A51" s="10" t="s">
        <v>92</v>
      </c>
      <c r="B51" s="13" t="s">
        <v>93</v>
      </c>
      <c r="C51" s="20">
        <v>250000</v>
      </c>
      <c r="D51" s="20">
        <v>143408.31</v>
      </c>
      <c r="E51" s="23">
        <f t="shared" si="0"/>
        <v>57.363324000000006</v>
      </c>
    </row>
    <row r="52" spans="1:5" ht="30">
      <c r="A52" s="10" t="s">
        <v>94</v>
      </c>
      <c r="B52" s="13" t="s">
        <v>95</v>
      </c>
      <c r="C52" s="20">
        <v>250000</v>
      </c>
      <c r="D52" s="20">
        <v>143408.31</v>
      </c>
      <c r="E52" s="23">
        <f t="shared" si="0"/>
        <v>57.363324000000006</v>
      </c>
    </row>
    <row r="53" spans="1:5" ht="30">
      <c r="A53" s="10" t="s">
        <v>96</v>
      </c>
      <c r="B53" s="13" t="s">
        <v>97</v>
      </c>
      <c r="C53" s="20">
        <v>250000</v>
      </c>
      <c r="D53" s="20">
        <v>143408.31</v>
      </c>
      <c r="E53" s="23">
        <f t="shared" si="0"/>
        <v>57.363324000000006</v>
      </c>
    </row>
    <row r="54" spans="1:5" ht="12.75">
      <c r="A54" s="10" t="s">
        <v>98</v>
      </c>
      <c r="B54" s="13" t="s">
        <v>99</v>
      </c>
      <c r="C54" s="20">
        <v>2083408</v>
      </c>
      <c r="D54" s="20">
        <v>495904.19</v>
      </c>
      <c r="E54" s="23">
        <f t="shared" si="0"/>
        <v>23.802548036678363</v>
      </c>
    </row>
    <row r="55" spans="1:5" ht="12.75">
      <c r="A55" s="10" t="s">
        <v>100</v>
      </c>
      <c r="B55" s="13" t="s">
        <v>101</v>
      </c>
      <c r="C55" s="20">
        <v>2083408</v>
      </c>
      <c r="D55" s="20">
        <v>495904.19</v>
      </c>
      <c r="E55" s="23">
        <f t="shared" si="0"/>
        <v>23.802548036678363</v>
      </c>
    </row>
    <row r="56" spans="1:5" ht="12.75">
      <c r="A56" s="10" t="s">
        <v>102</v>
      </c>
      <c r="B56" s="13" t="s">
        <v>103</v>
      </c>
      <c r="C56" s="20">
        <v>777058</v>
      </c>
      <c r="D56" s="20">
        <v>131130.51</v>
      </c>
      <c r="E56" s="23">
        <f t="shared" si="0"/>
        <v>16.87525384205555</v>
      </c>
    </row>
    <row r="57" spans="1:5" ht="12.75">
      <c r="A57" s="10" t="s">
        <v>104</v>
      </c>
      <c r="B57" s="13" t="s">
        <v>105</v>
      </c>
      <c r="C57" s="20">
        <v>46790</v>
      </c>
      <c r="D57" s="20">
        <v>322.11</v>
      </c>
      <c r="E57" s="23">
        <f t="shared" si="0"/>
        <v>0.6884163282752725</v>
      </c>
    </row>
    <row r="58" spans="1:5" ht="12.75">
      <c r="A58" s="10" t="s">
        <v>106</v>
      </c>
      <c r="B58" s="13" t="s">
        <v>107</v>
      </c>
      <c r="C58" s="20">
        <v>500000</v>
      </c>
      <c r="D58" s="20">
        <v>364451.57</v>
      </c>
      <c r="E58" s="23">
        <f t="shared" si="0"/>
        <v>72.890314</v>
      </c>
    </row>
    <row r="59" spans="1:5" ht="12.75">
      <c r="A59" s="10" t="s">
        <v>108</v>
      </c>
      <c r="B59" s="13" t="s">
        <v>109</v>
      </c>
      <c r="C59" s="20">
        <v>200000</v>
      </c>
      <c r="D59" s="20">
        <v>107857.19</v>
      </c>
      <c r="E59" s="23">
        <f t="shared" si="0"/>
        <v>53.928595</v>
      </c>
    </row>
    <row r="60" spans="1:5" ht="12.75">
      <c r="A60" s="10" t="s">
        <v>110</v>
      </c>
      <c r="B60" s="13" t="s">
        <v>111</v>
      </c>
      <c r="C60" s="20">
        <v>300000</v>
      </c>
      <c r="D60" s="20">
        <v>256594.38</v>
      </c>
      <c r="E60" s="23">
        <f t="shared" si="0"/>
        <v>85.53146000000001</v>
      </c>
    </row>
    <row r="61" spans="1:5" ht="20.25">
      <c r="A61" s="10" t="s">
        <v>112</v>
      </c>
      <c r="B61" s="13" t="s">
        <v>113</v>
      </c>
      <c r="C61" s="20">
        <v>759560</v>
      </c>
      <c r="D61" s="20">
        <v>0</v>
      </c>
      <c r="E61" s="23">
        <f t="shared" si="0"/>
        <v>0</v>
      </c>
    </row>
    <row r="62" spans="1:5" ht="12.75">
      <c r="A62" s="10" t="s">
        <v>114</v>
      </c>
      <c r="B62" s="13" t="s">
        <v>115</v>
      </c>
      <c r="C62" s="20">
        <v>65730</v>
      </c>
      <c r="D62" s="20">
        <v>8764</v>
      </c>
      <c r="E62" s="23">
        <f t="shared" si="0"/>
        <v>13.333333333333334</v>
      </c>
    </row>
    <row r="63" spans="1:5" ht="12.75">
      <c r="A63" s="10" t="s">
        <v>116</v>
      </c>
      <c r="B63" s="13" t="s">
        <v>117</v>
      </c>
      <c r="C63" s="20">
        <v>65730</v>
      </c>
      <c r="D63" s="20">
        <v>8764</v>
      </c>
      <c r="E63" s="23">
        <f t="shared" si="0"/>
        <v>13.333333333333334</v>
      </c>
    </row>
    <row r="64" spans="1:5" ht="12.75">
      <c r="A64" s="10" t="s">
        <v>118</v>
      </c>
      <c r="B64" s="13" t="s">
        <v>119</v>
      </c>
      <c r="C64" s="20">
        <v>65730</v>
      </c>
      <c r="D64" s="20">
        <v>8764</v>
      </c>
      <c r="E64" s="23">
        <f t="shared" si="0"/>
        <v>13.333333333333334</v>
      </c>
    </row>
    <row r="65" spans="1:5" ht="12.75">
      <c r="A65" s="10" t="s">
        <v>120</v>
      </c>
      <c r="B65" s="13" t="s">
        <v>121</v>
      </c>
      <c r="C65" s="20">
        <v>65730</v>
      </c>
      <c r="D65" s="20">
        <v>8764</v>
      </c>
      <c r="E65" s="23">
        <f t="shared" si="0"/>
        <v>13.333333333333334</v>
      </c>
    </row>
    <row r="66" spans="1:5" ht="12.75">
      <c r="A66" s="10" t="s">
        <v>122</v>
      </c>
      <c r="B66" s="13" t="s">
        <v>123</v>
      </c>
      <c r="C66" s="20">
        <v>671423.34</v>
      </c>
      <c r="D66" s="20">
        <v>671423.34</v>
      </c>
      <c r="E66" s="23">
        <f t="shared" si="0"/>
        <v>100</v>
      </c>
    </row>
    <row r="67" spans="1:5" ht="12.75">
      <c r="A67" s="10" t="s">
        <v>124</v>
      </c>
      <c r="B67" s="13" t="s">
        <v>125</v>
      </c>
      <c r="C67" s="20">
        <v>25938.36</v>
      </c>
      <c r="D67" s="20">
        <v>25938.36</v>
      </c>
      <c r="E67" s="23">
        <f t="shared" si="0"/>
        <v>100</v>
      </c>
    </row>
    <row r="68" spans="1:5" ht="12.75">
      <c r="A68" s="10" t="s">
        <v>126</v>
      </c>
      <c r="B68" s="13" t="s">
        <v>127</v>
      </c>
      <c r="C68" s="20">
        <v>25938.36</v>
      </c>
      <c r="D68" s="20">
        <v>25938.36</v>
      </c>
      <c r="E68" s="23">
        <f t="shared" si="0"/>
        <v>100</v>
      </c>
    </row>
    <row r="69" spans="1:5" ht="30">
      <c r="A69" s="10" t="s">
        <v>128</v>
      </c>
      <c r="B69" s="13" t="s">
        <v>129</v>
      </c>
      <c r="C69" s="20">
        <v>60522.84</v>
      </c>
      <c r="D69" s="20">
        <v>60522.84</v>
      </c>
      <c r="E69" s="23">
        <f t="shared" si="0"/>
        <v>100</v>
      </c>
    </row>
    <row r="70" spans="1:5" ht="40.5">
      <c r="A70" s="10" t="s">
        <v>130</v>
      </c>
      <c r="B70" s="13" t="s">
        <v>131</v>
      </c>
      <c r="C70" s="20">
        <v>60522.84</v>
      </c>
      <c r="D70" s="20">
        <v>60522.84</v>
      </c>
      <c r="E70" s="23">
        <f t="shared" si="0"/>
        <v>100</v>
      </c>
    </row>
    <row r="71" spans="1:5" ht="40.5">
      <c r="A71" s="10" t="s">
        <v>132</v>
      </c>
      <c r="B71" s="13" t="s">
        <v>133</v>
      </c>
      <c r="C71" s="20">
        <v>60522.84</v>
      </c>
      <c r="D71" s="20">
        <v>60522.84</v>
      </c>
      <c r="E71" s="23">
        <f t="shared" si="0"/>
        <v>100</v>
      </c>
    </row>
    <row r="72" spans="1:5" ht="12.75">
      <c r="A72" s="10" t="s">
        <v>134</v>
      </c>
      <c r="B72" s="13" t="s">
        <v>135</v>
      </c>
      <c r="C72" s="20">
        <v>584962.14</v>
      </c>
      <c r="D72" s="20">
        <v>584962.14</v>
      </c>
      <c r="E72" s="23">
        <f t="shared" si="0"/>
        <v>100</v>
      </c>
    </row>
    <row r="73" spans="1:5" ht="12.75">
      <c r="A73" s="10" t="s">
        <v>136</v>
      </c>
      <c r="B73" s="13" t="s">
        <v>137</v>
      </c>
      <c r="C73" s="20">
        <v>584962.14</v>
      </c>
      <c r="D73" s="20">
        <v>584962.14</v>
      </c>
      <c r="E73" s="23">
        <f aca="true" t="shared" si="1" ref="E73:E136">SUM(D73/C73*100)</f>
        <v>100</v>
      </c>
    </row>
    <row r="74" spans="1:5" ht="20.25">
      <c r="A74" s="10" t="s">
        <v>138</v>
      </c>
      <c r="B74" s="13" t="s">
        <v>139</v>
      </c>
      <c r="C74" s="20">
        <v>584962.14</v>
      </c>
      <c r="D74" s="20">
        <v>584962.14</v>
      </c>
      <c r="E74" s="23">
        <f t="shared" si="1"/>
        <v>100</v>
      </c>
    </row>
    <row r="75" spans="1:5" ht="12.75">
      <c r="A75" s="10" t="s">
        <v>140</v>
      </c>
      <c r="B75" s="13" t="s">
        <v>141</v>
      </c>
      <c r="C75" s="20">
        <v>512000</v>
      </c>
      <c r="D75" s="20">
        <v>399120.99</v>
      </c>
      <c r="E75" s="23">
        <f t="shared" si="1"/>
        <v>77.953318359375</v>
      </c>
    </row>
    <row r="76" spans="1:5" ht="20.25">
      <c r="A76" s="10" t="s">
        <v>142</v>
      </c>
      <c r="B76" s="13" t="s">
        <v>143</v>
      </c>
      <c r="C76" s="20">
        <v>37594.73</v>
      </c>
      <c r="D76" s="20">
        <v>28350</v>
      </c>
      <c r="E76" s="23">
        <f t="shared" si="1"/>
        <v>75.40950553441931</v>
      </c>
    </row>
    <row r="77" spans="1:5" ht="30">
      <c r="A77" s="10" t="s">
        <v>144</v>
      </c>
      <c r="B77" s="13" t="s">
        <v>145</v>
      </c>
      <c r="C77" s="20">
        <v>14244.73</v>
      </c>
      <c r="D77" s="20">
        <v>5000</v>
      </c>
      <c r="E77" s="23">
        <f t="shared" si="1"/>
        <v>35.100700399375775</v>
      </c>
    </row>
    <row r="78" spans="1:5" ht="40.5">
      <c r="A78" s="10" t="s">
        <v>146</v>
      </c>
      <c r="B78" s="13" t="s">
        <v>147</v>
      </c>
      <c r="C78" s="20">
        <v>5000</v>
      </c>
      <c r="D78" s="20">
        <v>5000</v>
      </c>
      <c r="E78" s="23">
        <f t="shared" si="1"/>
        <v>100</v>
      </c>
    </row>
    <row r="79" spans="1:5" ht="40.5">
      <c r="A79" s="10" t="s">
        <v>146</v>
      </c>
      <c r="B79" s="13" t="s">
        <v>148</v>
      </c>
      <c r="C79" s="20">
        <v>9244.73</v>
      </c>
      <c r="D79" s="20">
        <v>0</v>
      </c>
      <c r="E79" s="23">
        <f t="shared" si="1"/>
        <v>0</v>
      </c>
    </row>
    <row r="80" spans="1:5" ht="30">
      <c r="A80" s="10" t="s">
        <v>149</v>
      </c>
      <c r="B80" s="13" t="s">
        <v>150</v>
      </c>
      <c r="C80" s="20">
        <v>250</v>
      </c>
      <c r="D80" s="20">
        <v>250</v>
      </c>
      <c r="E80" s="23">
        <f t="shared" si="1"/>
        <v>100</v>
      </c>
    </row>
    <row r="81" spans="1:5" ht="40.5">
      <c r="A81" s="10" t="s">
        <v>151</v>
      </c>
      <c r="B81" s="13" t="s">
        <v>152</v>
      </c>
      <c r="C81" s="20">
        <v>250</v>
      </c>
      <c r="D81" s="20">
        <v>250</v>
      </c>
      <c r="E81" s="23">
        <f t="shared" si="1"/>
        <v>100</v>
      </c>
    </row>
    <row r="82" spans="1:5" ht="30">
      <c r="A82" s="10" t="s">
        <v>153</v>
      </c>
      <c r="B82" s="13" t="s">
        <v>154</v>
      </c>
      <c r="C82" s="20">
        <v>450</v>
      </c>
      <c r="D82" s="20">
        <v>450</v>
      </c>
      <c r="E82" s="23">
        <f t="shared" si="1"/>
        <v>100</v>
      </c>
    </row>
    <row r="83" spans="1:5" ht="51">
      <c r="A83" s="10" t="s">
        <v>155</v>
      </c>
      <c r="B83" s="13" t="s">
        <v>156</v>
      </c>
      <c r="C83" s="20">
        <v>450</v>
      </c>
      <c r="D83" s="20">
        <v>450</v>
      </c>
      <c r="E83" s="23">
        <f t="shared" si="1"/>
        <v>100</v>
      </c>
    </row>
    <row r="84" spans="1:5" ht="20.25">
      <c r="A84" s="10" t="s">
        <v>157</v>
      </c>
      <c r="B84" s="13" t="s">
        <v>158</v>
      </c>
      <c r="C84" s="20">
        <v>3150</v>
      </c>
      <c r="D84" s="20">
        <v>3150</v>
      </c>
      <c r="E84" s="23">
        <f t="shared" si="1"/>
        <v>100</v>
      </c>
    </row>
    <row r="85" spans="1:5" ht="30">
      <c r="A85" s="10" t="s">
        <v>159</v>
      </c>
      <c r="B85" s="13" t="s">
        <v>160</v>
      </c>
      <c r="C85" s="20">
        <v>3150</v>
      </c>
      <c r="D85" s="20">
        <v>3150</v>
      </c>
      <c r="E85" s="23">
        <f t="shared" si="1"/>
        <v>100</v>
      </c>
    </row>
    <row r="86" spans="1:5" ht="20.25">
      <c r="A86" s="10" t="s">
        <v>161</v>
      </c>
      <c r="B86" s="13" t="s">
        <v>162</v>
      </c>
      <c r="C86" s="20">
        <v>10000</v>
      </c>
      <c r="D86" s="20">
        <v>10000</v>
      </c>
      <c r="E86" s="23">
        <f t="shared" si="1"/>
        <v>100</v>
      </c>
    </row>
    <row r="87" spans="1:5" ht="30">
      <c r="A87" s="10" t="s">
        <v>163</v>
      </c>
      <c r="B87" s="13" t="s">
        <v>164</v>
      </c>
      <c r="C87" s="20">
        <v>10000</v>
      </c>
      <c r="D87" s="20">
        <v>10000</v>
      </c>
      <c r="E87" s="23">
        <f t="shared" si="1"/>
        <v>100</v>
      </c>
    </row>
    <row r="88" spans="1:5" ht="30">
      <c r="A88" s="10" t="s">
        <v>165</v>
      </c>
      <c r="B88" s="13" t="s">
        <v>166</v>
      </c>
      <c r="C88" s="20">
        <v>9500</v>
      </c>
      <c r="D88" s="20">
        <v>9500</v>
      </c>
      <c r="E88" s="23">
        <f t="shared" si="1"/>
        <v>100</v>
      </c>
    </row>
    <row r="89" spans="1:5" ht="40.5">
      <c r="A89" s="10" t="s">
        <v>167</v>
      </c>
      <c r="B89" s="13" t="s">
        <v>168</v>
      </c>
      <c r="C89" s="20">
        <v>9500</v>
      </c>
      <c r="D89" s="20">
        <v>9500</v>
      </c>
      <c r="E89" s="23">
        <f t="shared" si="1"/>
        <v>100</v>
      </c>
    </row>
    <row r="90" spans="1:5" ht="40.5">
      <c r="A90" s="10" t="s">
        <v>169</v>
      </c>
      <c r="B90" s="13" t="s">
        <v>170</v>
      </c>
      <c r="C90" s="20">
        <v>54464.75</v>
      </c>
      <c r="D90" s="20">
        <v>54464.75</v>
      </c>
      <c r="E90" s="23">
        <f t="shared" si="1"/>
        <v>100</v>
      </c>
    </row>
    <row r="91" spans="1:5" ht="30">
      <c r="A91" s="10" t="s">
        <v>171</v>
      </c>
      <c r="B91" s="13" t="s">
        <v>172</v>
      </c>
      <c r="C91" s="20">
        <v>54464.75</v>
      </c>
      <c r="D91" s="20">
        <v>54464.75</v>
      </c>
      <c r="E91" s="23">
        <f t="shared" si="1"/>
        <v>100</v>
      </c>
    </row>
    <row r="92" spans="1:5" ht="30">
      <c r="A92" s="10" t="s">
        <v>173</v>
      </c>
      <c r="B92" s="13" t="s">
        <v>174</v>
      </c>
      <c r="C92" s="20">
        <v>54464.75</v>
      </c>
      <c r="D92" s="20">
        <v>54464.75</v>
      </c>
      <c r="E92" s="23">
        <f t="shared" si="1"/>
        <v>100</v>
      </c>
    </row>
    <row r="93" spans="1:5" ht="12.75">
      <c r="A93" s="10" t="s">
        <v>175</v>
      </c>
      <c r="B93" s="13" t="s">
        <v>176</v>
      </c>
      <c r="C93" s="20">
        <v>419940.52</v>
      </c>
      <c r="D93" s="20">
        <v>316306.24</v>
      </c>
      <c r="E93" s="23">
        <f t="shared" si="1"/>
        <v>75.32167650790164</v>
      </c>
    </row>
    <row r="94" spans="1:5" ht="40.5">
      <c r="A94" s="10" t="s">
        <v>177</v>
      </c>
      <c r="B94" s="13" t="s">
        <v>178</v>
      </c>
      <c r="C94" s="20">
        <v>30900</v>
      </c>
      <c r="D94" s="20">
        <v>30900</v>
      </c>
      <c r="E94" s="23">
        <f t="shared" si="1"/>
        <v>100</v>
      </c>
    </row>
    <row r="95" spans="1:5" ht="30">
      <c r="A95" s="10" t="s">
        <v>179</v>
      </c>
      <c r="B95" s="13" t="s">
        <v>180</v>
      </c>
      <c r="C95" s="20">
        <v>30900</v>
      </c>
      <c r="D95" s="20">
        <v>30900</v>
      </c>
      <c r="E95" s="23">
        <f t="shared" si="1"/>
        <v>100</v>
      </c>
    </row>
    <row r="96" spans="1:5" ht="30">
      <c r="A96" s="10" t="s">
        <v>181</v>
      </c>
      <c r="B96" s="13" t="s">
        <v>182</v>
      </c>
      <c r="C96" s="20">
        <v>389040.52</v>
      </c>
      <c r="D96" s="20">
        <v>285406.24</v>
      </c>
      <c r="E96" s="23">
        <f t="shared" si="1"/>
        <v>73.36157169438289</v>
      </c>
    </row>
    <row r="97" spans="1:5" ht="30">
      <c r="A97" s="10" t="s">
        <v>183</v>
      </c>
      <c r="B97" s="13" t="s">
        <v>184</v>
      </c>
      <c r="C97" s="20">
        <v>60000</v>
      </c>
      <c r="D97" s="20">
        <v>60000</v>
      </c>
      <c r="E97" s="23">
        <f t="shared" si="1"/>
        <v>100</v>
      </c>
    </row>
    <row r="98" spans="1:5" ht="30">
      <c r="A98" s="10" t="s">
        <v>183</v>
      </c>
      <c r="B98" s="13" t="s">
        <v>185</v>
      </c>
      <c r="C98" s="20">
        <v>150000</v>
      </c>
      <c r="D98" s="20">
        <v>101865.73</v>
      </c>
      <c r="E98" s="23">
        <f t="shared" si="1"/>
        <v>67.91048666666666</v>
      </c>
    </row>
    <row r="99" spans="1:5" ht="30">
      <c r="A99" s="10" t="s">
        <v>183</v>
      </c>
      <c r="B99" s="13" t="s">
        <v>186</v>
      </c>
      <c r="C99" s="20">
        <v>60000</v>
      </c>
      <c r="D99" s="20">
        <v>5000</v>
      </c>
      <c r="E99" s="23">
        <f t="shared" si="1"/>
        <v>8.333333333333332</v>
      </c>
    </row>
    <row r="100" spans="1:5" ht="30">
      <c r="A100" s="10" t="s">
        <v>183</v>
      </c>
      <c r="B100" s="13" t="s">
        <v>187</v>
      </c>
      <c r="C100" s="20">
        <v>13005.92</v>
      </c>
      <c r="D100" s="20">
        <v>13005.92</v>
      </c>
      <c r="E100" s="23">
        <f t="shared" si="1"/>
        <v>100</v>
      </c>
    </row>
    <row r="101" spans="1:5" ht="30">
      <c r="A101" s="10" t="s">
        <v>183</v>
      </c>
      <c r="B101" s="13" t="s">
        <v>188</v>
      </c>
      <c r="C101" s="20">
        <v>84999.97</v>
      </c>
      <c r="D101" s="20">
        <v>84999.97</v>
      </c>
      <c r="E101" s="23">
        <f t="shared" si="1"/>
        <v>100</v>
      </c>
    </row>
    <row r="102" spans="1:5" ht="30">
      <c r="A102" s="10" t="s">
        <v>183</v>
      </c>
      <c r="B102" s="13" t="s">
        <v>189</v>
      </c>
      <c r="C102" s="20">
        <v>5500</v>
      </c>
      <c r="D102" s="20">
        <v>5500</v>
      </c>
      <c r="E102" s="23">
        <f t="shared" si="1"/>
        <v>100</v>
      </c>
    </row>
    <row r="103" spans="1:5" ht="30">
      <c r="A103" s="10" t="s">
        <v>190</v>
      </c>
      <c r="B103" s="13" t="s">
        <v>191</v>
      </c>
      <c r="C103" s="20">
        <v>15534.63</v>
      </c>
      <c r="D103" s="20">
        <v>15034.62</v>
      </c>
      <c r="E103" s="23">
        <f t="shared" si="1"/>
        <v>96.78132018593298</v>
      </c>
    </row>
    <row r="104" spans="1:5" ht="12.75">
      <c r="A104" s="10" t="s">
        <v>192</v>
      </c>
      <c r="B104" s="13" t="s">
        <v>193</v>
      </c>
      <c r="C104" s="20">
        <v>441800</v>
      </c>
      <c r="D104" s="20">
        <v>13940.33</v>
      </c>
      <c r="E104" s="23">
        <f t="shared" si="1"/>
        <v>3.1553485740153917</v>
      </c>
    </row>
    <row r="105" spans="1:5" ht="12.75">
      <c r="A105" s="10" t="s">
        <v>194</v>
      </c>
      <c r="B105" s="13" t="s">
        <v>195</v>
      </c>
      <c r="C105" s="20">
        <v>0</v>
      </c>
      <c r="D105" s="20">
        <v>-14710.3</v>
      </c>
      <c r="E105" s="23">
        <v>0</v>
      </c>
    </row>
    <row r="106" spans="1:5" ht="12.75">
      <c r="A106" s="10" t="s">
        <v>196</v>
      </c>
      <c r="B106" s="13" t="s">
        <v>197</v>
      </c>
      <c r="C106" s="20">
        <v>0</v>
      </c>
      <c r="D106" s="20">
        <v>-14710.3</v>
      </c>
      <c r="E106" s="23">
        <v>0</v>
      </c>
    </row>
    <row r="107" spans="1:5" ht="12.75">
      <c r="A107" s="10" t="s">
        <v>198</v>
      </c>
      <c r="B107" s="13" t="s">
        <v>199</v>
      </c>
      <c r="C107" s="20">
        <v>441800</v>
      </c>
      <c r="D107" s="20">
        <v>28650.63</v>
      </c>
      <c r="E107" s="23">
        <f t="shared" si="1"/>
        <v>6.484977365323676</v>
      </c>
    </row>
    <row r="108" spans="1:5" ht="12.75">
      <c r="A108" s="10" t="s">
        <v>200</v>
      </c>
      <c r="B108" s="13" t="s">
        <v>201</v>
      </c>
      <c r="C108" s="20">
        <v>180900</v>
      </c>
      <c r="D108" s="20">
        <v>0</v>
      </c>
      <c r="E108" s="23">
        <f t="shared" si="1"/>
        <v>0</v>
      </c>
    </row>
    <row r="109" spans="1:5" ht="12.75">
      <c r="A109" s="10" t="s">
        <v>200</v>
      </c>
      <c r="B109" s="13" t="s">
        <v>202</v>
      </c>
      <c r="C109" s="20">
        <v>212700</v>
      </c>
      <c r="D109" s="20">
        <v>0</v>
      </c>
      <c r="E109" s="23">
        <f t="shared" si="1"/>
        <v>0</v>
      </c>
    </row>
    <row r="110" spans="1:5" ht="12.75">
      <c r="A110" s="10" t="s">
        <v>200</v>
      </c>
      <c r="B110" s="13" t="s">
        <v>203</v>
      </c>
      <c r="C110" s="20">
        <v>28650.63</v>
      </c>
      <c r="D110" s="20">
        <v>28650.63</v>
      </c>
      <c r="E110" s="23">
        <f t="shared" si="1"/>
        <v>100</v>
      </c>
    </row>
    <row r="111" spans="1:5" ht="12.75">
      <c r="A111" s="10" t="s">
        <v>200</v>
      </c>
      <c r="B111" s="13" t="s">
        <v>204</v>
      </c>
      <c r="C111" s="20">
        <v>19549.37</v>
      </c>
      <c r="D111" s="20">
        <v>0</v>
      </c>
      <c r="E111" s="23">
        <f t="shared" si="1"/>
        <v>0</v>
      </c>
    </row>
    <row r="112" spans="1:5" ht="12.75">
      <c r="A112" s="10" t="s">
        <v>205</v>
      </c>
      <c r="B112" s="13" t="s">
        <v>206</v>
      </c>
      <c r="C112" s="20">
        <v>481639860.62</v>
      </c>
      <c r="D112" s="20">
        <v>79335654.52</v>
      </c>
      <c r="E112" s="23">
        <f t="shared" si="1"/>
        <v>16.471986852972194</v>
      </c>
    </row>
    <row r="113" spans="1:5" ht="20.25">
      <c r="A113" s="10" t="s">
        <v>207</v>
      </c>
      <c r="B113" s="13" t="s">
        <v>208</v>
      </c>
      <c r="C113" s="20">
        <v>482391194.05</v>
      </c>
      <c r="D113" s="20">
        <v>80086987.95</v>
      </c>
      <c r="E113" s="23">
        <f t="shared" si="1"/>
        <v>16.60208331698919</v>
      </c>
    </row>
    <row r="114" spans="1:5" ht="12.75">
      <c r="A114" s="10" t="s">
        <v>209</v>
      </c>
      <c r="B114" s="13" t="s">
        <v>210</v>
      </c>
      <c r="C114" s="20">
        <v>174066450</v>
      </c>
      <c r="D114" s="20">
        <v>41036350</v>
      </c>
      <c r="E114" s="23">
        <f t="shared" si="1"/>
        <v>23.575105943735856</v>
      </c>
    </row>
    <row r="115" spans="1:5" ht="12.75">
      <c r="A115" s="10" t="s">
        <v>211</v>
      </c>
      <c r="B115" s="13" t="s">
        <v>212</v>
      </c>
      <c r="C115" s="20">
        <v>95597000</v>
      </c>
      <c r="D115" s="20">
        <v>26768000</v>
      </c>
      <c r="E115" s="23">
        <f t="shared" si="1"/>
        <v>28.00087868866178</v>
      </c>
    </row>
    <row r="116" spans="1:5" ht="20.25">
      <c r="A116" s="10" t="s">
        <v>213</v>
      </c>
      <c r="B116" s="13" t="s">
        <v>214</v>
      </c>
      <c r="C116" s="20">
        <v>95597000</v>
      </c>
      <c r="D116" s="20">
        <v>26768000</v>
      </c>
      <c r="E116" s="23">
        <f t="shared" si="1"/>
        <v>28.00087868866178</v>
      </c>
    </row>
    <row r="117" spans="1:5" ht="12.75">
      <c r="A117" s="10" t="s">
        <v>215</v>
      </c>
      <c r="B117" s="13" t="s">
        <v>216</v>
      </c>
      <c r="C117" s="20">
        <v>78468000</v>
      </c>
      <c r="D117" s="20">
        <v>14266900</v>
      </c>
      <c r="E117" s="23">
        <f t="shared" si="1"/>
        <v>18.181806596319518</v>
      </c>
    </row>
    <row r="118" spans="1:5" ht="20.25">
      <c r="A118" s="10" t="s">
        <v>217</v>
      </c>
      <c r="B118" s="13" t="s">
        <v>218</v>
      </c>
      <c r="C118" s="20">
        <v>78468000</v>
      </c>
      <c r="D118" s="20">
        <v>14266900</v>
      </c>
      <c r="E118" s="23">
        <f t="shared" si="1"/>
        <v>18.181806596319518</v>
      </c>
    </row>
    <row r="119" spans="1:5" ht="12.75">
      <c r="A119" s="10" t="s">
        <v>219</v>
      </c>
      <c r="B119" s="13" t="s">
        <v>220</v>
      </c>
      <c r="C119" s="20">
        <v>1450</v>
      </c>
      <c r="D119" s="20">
        <v>1450</v>
      </c>
      <c r="E119" s="23">
        <f t="shared" si="1"/>
        <v>100</v>
      </c>
    </row>
    <row r="120" spans="1:5" ht="12.75">
      <c r="A120" s="10" t="s">
        <v>221</v>
      </c>
      <c r="B120" s="13" t="s">
        <v>222</v>
      </c>
      <c r="C120" s="20">
        <v>1450</v>
      </c>
      <c r="D120" s="20">
        <v>1450</v>
      </c>
      <c r="E120" s="23">
        <f t="shared" si="1"/>
        <v>100</v>
      </c>
    </row>
    <row r="121" spans="1:5" ht="12.75">
      <c r="A121" s="10" t="s">
        <v>223</v>
      </c>
      <c r="B121" s="13" t="s">
        <v>224</v>
      </c>
      <c r="C121" s="20">
        <v>209025523.73</v>
      </c>
      <c r="D121" s="20">
        <v>11820297.2</v>
      </c>
      <c r="E121" s="23">
        <f t="shared" si="1"/>
        <v>5.654953992732666</v>
      </c>
    </row>
    <row r="122" spans="1:5" ht="12.75">
      <c r="A122" s="10" t="s">
        <v>225</v>
      </c>
      <c r="B122" s="13" t="s">
        <v>226</v>
      </c>
      <c r="C122" s="20">
        <v>27800000</v>
      </c>
      <c r="D122" s="20">
        <v>0</v>
      </c>
      <c r="E122" s="23">
        <f t="shared" si="1"/>
        <v>0</v>
      </c>
    </row>
    <row r="123" spans="1:5" ht="20.25">
      <c r="A123" s="10" t="s">
        <v>227</v>
      </c>
      <c r="B123" s="13" t="s">
        <v>228</v>
      </c>
      <c r="C123" s="20">
        <v>27800000</v>
      </c>
      <c r="D123" s="20">
        <v>0</v>
      </c>
      <c r="E123" s="23">
        <f t="shared" si="1"/>
        <v>0</v>
      </c>
    </row>
    <row r="124" spans="1:5" ht="40.5">
      <c r="A124" s="10" t="s">
        <v>229</v>
      </c>
      <c r="B124" s="13" t="s">
        <v>230</v>
      </c>
      <c r="C124" s="20">
        <v>45668352.89</v>
      </c>
      <c r="D124" s="20">
        <v>0</v>
      </c>
      <c r="E124" s="23">
        <f t="shared" si="1"/>
        <v>0</v>
      </c>
    </row>
    <row r="125" spans="1:5" ht="40.5">
      <c r="A125" s="10" t="s">
        <v>231</v>
      </c>
      <c r="B125" s="13" t="s">
        <v>232</v>
      </c>
      <c r="C125" s="20">
        <v>45668352.89</v>
      </c>
      <c r="D125" s="20">
        <v>0</v>
      </c>
      <c r="E125" s="23">
        <f t="shared" si="1"/>
        <v>0</v>
      </c>
    </row>
    <row r="126" spans="1:5" ht="30">
      <c r="A126" s="10" t="s">
        <v>233</v>
      </c>
      <c r="B126" s="13" t="s">
        <v>234</v>
      </c>
      <c r="C126" s="20">
        <v>4732472.59</v>
      </c>
      <c r="D126" s="20">
        <v>0</v>
      </c>
      <c r="E126" s="23">
        <f t="shared" si="1"/>
        <v>0</v>
      </c>
    </row>
    <row r="127" spans="1:5" ht="30">
      <c r="A127" s="10" t="s">
        <v>235</v>
      </c>
      <c r="B127" s="13" t="s">
        <v>236</v>
      </c>
      <c r="C127" s="20">
        <v>4732472.59</v>
      </c>
      <c r="D127" s="20">
        <v>0</v>
      </c>
      <c r="E127" s="23">
        <f t="shared" si="1"/>
        <v>0</v>
      </c>
    </row>
    <row r="128" spans="1:5" ht="20.25">
      <c r="A128" s="10" t="s">
        <v>237</v>
      </c>
      <c r="B128" s="13" t="s">
        <v>238</v>
      </c>
      <c r="C128" s="20">
        <v>2175731</v>
      </c>
      <c r="D128" s="20">
        <v>0</v>
      </c>
      <c r="E128" s="23">
        <f t="shared" si="1"/>
        <v>0</v>
      </c>
    </row>
    <row r="129" spans="1:5" ht="20.25">
      <c r="A129" s="10" t="s">
        <v>239</v>
      </c>
      <c r="B129" s="13" t="s">
        <v>240</v>
      </c>
      <c r="C129" s="20">
        <v>2175731</v>
      </c>
      <c r="D129" s="20">
        <v>0</v>
      </c>
      <c r="E129" s="23">
        <f t="shared" si="1"/>
        <v>0</v>
      </c>
    </row>
    <row r="130" spans="1:5" ht="30">
      <c r="A130" s="10" t="s">
        <v>241</v>
      </c>
      <c r="B130" s="13" t="s">
        <v>242</v>
      </c>
      <c r="C130" s="20">
        <v>70800</v>
      </c>
      <c r="D130" s="20">
        <v>0</v>
      </c>
      <c r="E130" s="23">
        <f t="shared" si="1"/>
        <v>0</v>
      </c>
    </row>
    <row r="131" spans="1:5" ht="30">
      <c r="A131" s="10" t="s">
        <v>243</v>
      </c>
      <c r="B131" s="13" t="s">
        <v>244</v>
      </c>
      <c r="C131" s="20">
        <v>70800</v>
      </c>
      <c r="D131" s="20">
        <v>0</v>
      </c>
      <c r="E131" s="23">
        <f t="shared" si="1"/>
        <v>0</v>
      </c>
    </row>
    <row r="132" spans="1:5" ht="12.75">
      <c r="A132" s="10" t="s">
        <v>245</v>
      </c>
      <c r="B132" s="13" t="s">
        <v>246</v>
      </c>
      <c r="C132" s="20">
        <v>11820297.2</v>
      </c>
      <c r="D132" s="20">
        <v>11820297.2</v>
      </c>
      <c r="E132" s="23">
        <f t="shared" si="1"/>
        <v>100</v>
      </c>
    </row>
    <row r="133" spans="1:5" ht="20.25">
      <c r="A133" s="10" t="s">
        <v>247</v>
      </c>
      <c r="B133" s="13" t="s">
        <v>248</v>
      </c>
      <c r="C133" s="20">
        <v>11820297.2</v>
      </c>
      <c r="D133" s="20">
        <v>11820297.2</v>
      </c>
      <c r="E133" s="23">
        <f t="shared" si="1"/>
        <v>100</v>
      </c>
    </row>
    <row r="134" spans="1:5" ht="12.75">
      <c r="A134" s="10" t="s">
        <v>249</v>
      </c>
      <c r="B134" s="13" t="s">
        <v>250</v>
      </c>
      <c r="C134" s="20">
        <v>20044730</v>
      </c>
      <c r="D134" s="20">
        <v>0</v>
      </c>
      <c r="E134" s="23">
        <f t="shared" si="1"/>
        <v>0</v>
      </c>
    </row>
    <row r="135" spans="1:5" ht="20.25">
      <c r="A135" s="10" t="s">
        <v>251</v>
      </c>
      <c r="B135" s="13" t="s">
        <v>252</v>
      </c>
      <c r="C135" s="20">
        <v>20044730</v>
      </c>
      <c r="D135" s="20">
        <v>0</v>
      </c>
      <c r="E135" s="23">
        <f t="shared" si="1"/>
        <v>0</v>
      </c>
    </row>
    <row r="136" spans="1:5" ht="12.75">
      <c r="A136" s="10" t="s">
        <v>253</v>
      </c>
      <c r="B136" s="13" t="s">
        <v>254</v>
      </c>
      <c r="C136" s="20">
        <v>4151877.5</v>
      </c>
      <c r="D136" s="20">
        <v>0</v>
      </c>
      <c r="E136" s="23">
        <f t="shared" si="1"/>
        <v>0</v>
      </c>
    </row>
    <row r="137" spans="1:5" ht="12.75">
      <c r="A137" s="10" t="s">
        <v>255</v>
      </c>
      <c r="B137" s="13" t="s">
        <v>256</v>
      </c>
      <c r="C137" s="20">
        <v>4151877.5</v>
      </c>
      <c r="D137" s="20">
        <v>0</v>
      </c>
      <c r="E137" s="23">
        <f aca="true" t="shared" si="2" ref="E137:E175">SUM(D137/C137*100)</f>
        <v>0</v>
      </c>
    </row>
    <row r="138" spans="1:5" ht="12.75">
      <c r="A138" s="10" t="s">
        <v>257</v>
      </c>
      <c r="B138" s="13" t="s">
        <v>258</v>
      </c>
      <c r="C138" s="20">
        <v>92561262.55</v>
      </c>
      <c r="D138" s="20">
        <v>0</v>
      </c>
      <c r="E138" s="23">
        <f t="shared" si="2"/>
        <v>0</v>
      </c>
    </row>
    <row r="139" spans="1:5" ht="12.75">
      <c r="A139" s="10" t="s">
        <v>259</v>
      </c>
      <c r="B139" s="13" t="s">
        <v>260</v>
      </c>
      <c r="C139" s="20">
        <v>7293240</v>
      </c>
      <c r="D139" s="20">
        <v>0</v>
      </c>
      <c r="E139" s="23">
        <f t="shared" si="2"/>
        <v>0</v>
      </c>
    </row>
    <row r="140" spans="1:5" ht="12.75">
      <c r="A140" s="10" t="s">
        <v>259</v>
      </c>
      <c r="B140" s="13" t="s">
        <v>261</v>
      </c>
      <c r="C140" s="20">
        <v>85268022.55</v>
      </c>
      <c r="D140" s="20">
        <v>0</v>
      </c>
      <c r="E140" s="23">
        <f t="shared" si="2"/>
        <v>0</v>
      </c>
    </row>
    <row r="141" spans="1:5" ht="12.75">
      <c r="A141" s="10" t="s">
        <v>262</v>
      </c>
      <c r="B141" s="13" t="s">
        <v>263</v>
      </c>
      <c r="C141" s="20">
        <v>51652899.07</v>
      </c>
      <c r="D141" s="20">
        <v>11957453.75</v>
      </c>
      <c r="E141" s="23">
        <f t="shared" si="2"/>
        <v>23.14962754325805</v>
      </c>
    </row>
    <row r="142" spans="1:5" ht="12.75">
      <c r="A142" s="10" t="s">
        <v>264</v>
      </c>
      <c r="B142" s="13" t="s">
        <v>265</v>
      </c>
      <c r="C142" s="20">
        <v>11265636</v>
      </c>
      <c r="D142" s="20">
        <v>2792685.5</v>
      </c>
      <c r="E142" s="23">
        <f t="shared" si="2"/>
        <v>24.78941712656081</v>
      </c>
    </row>
    <row r="143" spans="1:5" ht="20.25">
      <c r="A143" s="10" t="s">
        <v>266</v>
      </c>
      <c r="B143" s="13" t="s">
        <v>267</v>
      </c>
      <c r="C143" s="20">
        <v>11022636</v>
      </c>
      <c r="D143" s="20">
        <v>2732385.5</v>
      </c>
      <c r="E143" s="23">
        <f t="shared" si="2"/>
        <v>24.788857220722885</v>
      </c>
    </row>
    <row r="144" spans="1:5" ht="20.25">
      <c r="A144" s="10" t="s">
        <v>266</v>
      </c>
      <c r="B144" s="13" t="s">
        <v>268</v>
      </c>
      <c r="C144" s="20">
        <v>243000</v>
      </c>
      <c r="D144" s="20">
        <v>60300</v>
      </c>
      <c r="E144" s="23">
        <f t="shared" si="2"/>
        <v>24.814814814814813</v>
      </c>
    </row>
    <row r="145" spans="1:5" ht="20.25">
      <c r="A145" s="10" t="s">
        <v>269</v>
      </c>
      <c r="B145" s="13" t="s">
        <v>270</v>
      </c>
      <c r="C145" s="20">
        <v>5963000</v>
      </c>
      <c r="D145" s="20">
        <v>1364112.18</v>
      </c>
      <c r="E145" s="23">
        <f t="shared" si="2"/>
        <v>22.876273352339425</v>
      </c>
    </row>
    <row r="146" spans="1:5" ht="20.25">
      <c r="A146" s="10" t="s">
        <v>271</v>
      </c>
      <c r="B146" s="13" t="s">
        <v>272</v>
      </c>
      <c r="C146" s="20">
        <v>5963000</v>
      </c>
      <c r="D146" s="20">
        <v>1364112.18</v>
      </c>
      <c r="E146" s="23">
        <f t="shared" si="2"/>
        <v>22.876273352339425</v>
      </c>
    </row>
    <row r="147" spans="1:5" ht="30">
      <c r="A147" s="10" t="s">
        <v>273</v>
      </c>
      <c r="B147" s="13" t="s">
        <v>274</v>
      </c>
      <c r="C147" s="20">
        <v>16186170</v>
      </c>
      <c r="D147" s="20">
        <v>0</v>
      </c>
      <c r="E147" s="23">
        <f t="shared" si="2"/>
        <v>0</v>
      </c>
    </row>
    <row r="148" spans="1:5" ht="30">
      <c r="A148" s="10" t="s">
        <v>275</v>
      </c>
      <c r="B148" s="13" t="s">
        <v>276</v>
      </c>
      <c r="C148" s="20">
        <v>16186170</v>
      </c>
      <c r="D148" s="20">
        <v>0</v>
      </c>
      <c r="E148" s="23">
        <f t="shared" si="2"/>
        <v>0</v>
      </c>
    </row>
    <row r="149" spans="1:5" ht="20.25">
      <c r="A149" s="10" t="s">
        <v>277</v>
      </c>
      <c r="B149" s="13" t="s">
        <v>278</v>
      </c>
      <c r="C149" s="20">
        <v>24301</v>
      </c>
      <c r="D149" s="20">
        <v>0</v>
      </c>
      <c r="E149" s="23">
        <f t="shared" si="2"/>
        <v>0</v>
      </c>
    </row>
    <row r="150" spans="1:5" ht="20.25">
      <c r="A150" s="10" t="s">
        <v>279</v>
      </c>
      <c r="B150" s="13" t="s">
        <v>280</v>
      </c>
      <c r="C150" s="20">
        <v>24301</v>
      </c>
      <c r="D150" s="20">
        <v>0</v>
      </c>
      <c r="E150" s="23">
        <f t="shared" si="2"/>
        <v>0</v>
      </c>
    </row>
    <row r="151" spans="1:5" ht="20.25">
      <c r="A151" s="10" t="s">
        <v>281</v>
      </c>
      <c r="B151" s="13" t="s">
        <v>282</v>
      </c>
      <c r="C151" s="20">
        <v>660132</v>
      </c>
      <c r="D151" s="20">
        <v>660132</v>
      </c>
      <c r="E151" s="23">
        <f t="shared" si="2"/>
        <v>100</v>
      </c>
    </row>
    <row r="152" spans="1:5" ht="30">
      <c r="A152" s="10" t="s">
        <v>283</v>
      </c>
      <c r="B152" s="13" t="s">
        <v>284</v>
      </c>
      <c r="C152" s="20">
        <v>660132</v>
      </c>
      <c r="D152" s="20">
        <v>660132</v>
      </c>
      <c r="E152" s="23">
        <f t="shared" si="2"/>
        <v>100</v>
      </c>
    </row>
    <row r="153" spans="1:5" ht="30">
      <c r="A153" s="10" t="s">
        <v>285</v>
      </c>
      <c r="B153" s="13" t="s">
        <v>286</v>
      </c>
      <c r="C153" s="20">
        <v>660132</v>
      </c>
      <c r="D153" s="20">
        <v>660132</v>
      </c>
      <c r="E153" s="23">
        <f t="shared" si="2"/>
        <v>100</v>
      </c>
    </row>
    <row r="154" spans="1:5" ht="30">
      <c r="A154" s="10" t="s">
        <v>287</v>
      </c>
      <c r="B154" s="13" t="s">
        <v>288</v>
      </c>
      <c r="C154" s="20">
        <v>660132</v>
      </c>
      <c r="D154" s="20">
        <v>660132</v>
      </c>
      <c r="E154" s="23">
        <f t="shared" si="2"/>
        <v>100</v>
      </c>
    </row>
    <row r="155" spans="1:5" ht="12.75">
      <c r="A155" s="10" t="s">
        <v>289</v>
      </c>
      <c r="B155" s="13" t="s">
        <v>290</v>
      </c>
      <c r="C155" s="20">
        <v>16893528.07</v>
      </c>
      <c r="D155" s="20">
        <v>6480392.07</v>
      </c>
      <c r="E155" s="23">
        <f t="shared" si="2"/>
        <v>38.36020541800301</v>
      </c>
    </row>
    <row r="156" spans="1:5" ht="12.75">
      <c r="A156" s="10" t="s">
        <v>291</v>
      </c>
      <c r="B156" s="13" t="s">
        <v>292</v>
      </c>
      <c r="C156" s="20">
        <v>11066908.07</v>
      </c>
      <c r="D156" s="20">
        <v>1855772.07</v>
      </c>
      <c r="E156" s="23">
        <f t="shared" si="2"/>
        <v>16.768658944864626</v>
      </c>
    </row>
    <row r="157" spans="1:5" ht="12.75">
      <c r="A157" s="10" t="s">
        <v>291</v>
      </c>
      <c r="B157" s="13" t="s">
        <v>293</v>
      </c>
      <c r="C157" s="20">
        <v>4624620</v>
      </c>
      <c r="D157" s="20">
        <v>4624620</v>
      </c>
      <c r="E157" s="23">
        <f t="shared" si="2"/>
        <v>100</v>
      </c>
    </row>
    <row r="158" spans="1:5" ht="12.75">
      <c r="A158" s="10" t="s">
        <v>291</v>
      </c>
      <c r="B158" s="13" t="s">
        <v>294</v>
      </c>
      <c r="C158" s="20">
        <v>1202000</v>
      </c>
      <c r="D158" s="20">
        <v>0</v>
      </c>
      <c r="E158" s="23">
        <f t="shared" si="2"/>
        <v>0</v>
      </c>
    </row>
    <row r="159" spans="1:5" ht="12.75">
      <c r="A159" s="10" t="s">
        <v>295</v>
      </c>
      <c r="B159" s="13" t="s">
        <v>296</v>
      </c>
      <c r="C159" s="20">
        <v>47646321.25</v>
      </c>
      <c r="D159" s="20">
        <v>15272887</v>
      </c>
      <c r="E159" s="23">
        <f t="shared" si="2"/>
        <v>32.05470348878194</v>
      </c>
    </row>
    <row r="160" spans="1:5" ht="20.25">
      <c r="A160" s="10" t="s">
        <v>297</v>
      </c>
      <c r="B160" s="13" t="s">
        <v>298</v>
      </c>
      <c r="C160" s="20">
        <v>33580358.25</v>
      </c>
      <c r="D160" s="20">
        <v>1977214</v>
      </c>
      <c r="E160" s="23">
        <f t="shared" si="2"/>
        <v>5.888007463410549</v>
      </c>
    </row>
    <row r="161" spans="1:5" ht="30">
      <c r="A161" s="10" t="s">
        <v>299</v>
      </c>
      <c r="B161" s="13" t="s">
        <v>300</v>
      </c>
      <c r="C161" s="20">
        <v>4866544.93</v>
      </c>
      <c r="D161" s="20">
        <v>1433409</v>
      </c>
      <c r="E161" s="23">
        <f t="shared" si="2"/>
        <v>29.454346371358785</v>
      </c>
    </row>
    <row r="162" spans="1:5" ht="30">
      <c r="A162" s="10" t="s">
        <v>299</v>
      </c>
      <c r="B162" s="13" t="s">
        <v>301</v>
      </c>
      <c r="C162" s="20">
        <v>1271600</v>
      </c>
      <c r="D162" s="20">
        <v>317889</v>
      </c>
      <c r="E162" s="23">
        <f t="shared" si="2"/>
        <v>24.999134948096884</v>
      </c>
    </row>
    <row r="163" spans="1:5" ht="30">
      <c r="A163" s="10" t="s">
        <v>299</v>
      </c>
      <c r="B163" s="13" t="s">
        <v>302</v>
      </c>
      <c r="C163" s="20">
        <v>27442213.32</v>
      </c>
      <c r="D163" s="20">
        <v>225916</v>
      </c>
      <c r="E163" s="23">
        <f t="shared" si="2"/>
        <v>0.8232426348619317</v>
      </c>
    </row>
    <row r="164" spans="1:5" ht="12.75">
      <c r="A164" s="10" t="s">
        <v>303</v>
      </c>
      <c r="B164" s="13" t="s">
        <v>304</v>
      </c>
      <c r="C164" s="20">
        <v>14065963</v>
      </c>
      <c r="D164" s="20">
        <v>13295673</v>
      </c>
      <c r="E164" s="23">
        <f t="shared" si="2"/>
        <v>94.52373079610689</v>
      </c>
    </row>
    <row r="165" spans="1:5" ht="12.75">
      <c r="A165" s="10" t="s">
        <v>305</v>
      </c>
      <c r="B165" s="13" t="s">
        <v>306</v>
      </c>
      <c r="C165" s="20">
        <v>14065963</v>
      </c>
      <c r="D165" s="20">
        <v>13295673</v>
      </c>
      <c r="E165" s="23">
        <f t="shared" si="2"/>
        <v>94.52373079610689</v>
      </c>
    </row>
    <row r="166" spans="1:5" ht="30">
      <c r="A166" s="10" t="s">
        <v>307</v>
      </c>
      <c r="B166" s="13" t="s">
        <v>308</v>
      </c>
      <c r="C166" s="20">
        <v>175822.55</v>
      </c>
      <c r="D166" s="20">
        <v>210766.13</v>
      </c>
      <c r="E166" s="23">
        <f t="shared" si="2"/>
        <v>119.87434490058303</v>
      </c>
    </row>
    <row r="167" spans="1:5" ht="30">
      <c r="A167" s="10" t="s">
        <v>309</v>
      </c>
      <c r="B167" s="13" t="s">
        <v>310</v>
      </c>
      <c r="C167" s="20">
        <v>175822.55</v>
      </c>
      <c r="D167" s="20">
        <v>210766.13</v>
      </c>
      <c r="E167" s="23">
        <f t="shared" si="2"/>
        <v>119.87434490058303</v>
      </c>
    </row>
    <row r="168" spans="1:5" ht="30">
      <c r="A168" s="10" t="s">
        <v>311</v>
      </c>
      <c r="B168" s="13" t="s">
        <v>312</v>
      </c>
      <c r="C168" s="20">
        <v>175822.55</v>
      </c>
      <c r="D168" s="20">
        <v>210766.13</v>
      </c>
      <c r="E168" s="23">
        <f t="shared" si="2"/>
        <v>119.87434490058303</v>
      </c>
    </row>
    <row r="169" spans="1:5" ht="12.75">
      <c r="A169" s="10" t="s">
        <v>313</v>
      </c>
      <c r="B169" s="13" t="s">
        <v>314</v>
      </c>
      <c r="C169" s="20">
        <v>175822.55</v>
      </c>
      <c r="D169" s="20">
        <v>210766.13</v>
      </c>
      <c r="E169" s="23">
        <f t="shared" si="2"/>
        <v>119.87434490058303</v>
      </c>
    </row>
    <row r="170" spans="1:5" ht="20.25">
      <c r="A170" s="10" t="s">
        <v>315</v>
      </c>
      <c r="B170" s="13" t="s">
        <v>316</v>
      </c>
      <c r="C170" s="20">
        <v>175822.55</v>
      </c>
      <c r="D170" s="20">
        <v>210766.13</v>
      </c>
      <c r="E170" s="23">
        <f t="shared" si="2"/>
        <v>119.87434490058303</v>
      </c>
    </row>
    <row r="171" spans="1:5" ht="20.25">
      <c r="A171" s="10" t="s">
        <v>317</v>
      </c>
      <c r="B171" s="13" t="s">
        <v>318</v>
      </c>
      <c r="C171" s="20">
        <v>-927155.98</v>
      </c>
      <c r="D171" s="20">
        <v>-962099.56</v>
      </c>
      <c r="E171" s="23">
        <f t="shared" si="2"/>
        <v>103.76889981338415</v>
      </c>
    </row>
    <row r="172" spans="1:5" ht="20.25">
      <c r="A172" s="10" t="s">
        <v>319</v>
      </c>
      <c r="B172" s="13" t="s">
        <v>320</v>
      </c>
      <c r="C172" s="20">
        <v>-927155.98</v>
      </c>
      <c r="D172" s="20">
        <v>-962099.56</v>
      </c>
      <c r="E172" s="23">
        <f t="shared" si="2"/>
        <v>103.76889981338415</v>
      </c>
    </row>
    <row r="173" spans="1:5" ht="30">
      <c r="A173" s="10" t="s">
        <v>321</v>
      </c>
      <c r="B173" s="13" t="s">
        <v>322</v>
      </c>
      <c r="C173" s="20">
        <v>0</v>
      </c>
      <c r="D173" s="20">
        <v>-34943.58</v>
      </c>
      <c r="E173" s="23">
        <v>0</v>
      </c>
    </row>
    <row r="174" spans="1:5" ht="20.25">
      <c r="A174" s="10" t="s">
        <v>323</v>
      </c>
      <c r="B174" s="13" t="s">
        <v>324</v>
      </c>
      <c r="C174" s="20">
        <v>0</v>
      </c>
      <c r="D174" s="20">
        <v>-517684.05</v>
      </c>
      <c r="E174" s="23">
        <v>0</v>
      </c>
    </row>
    <row r="175" spans="1:5" ht="21" thickBot="1">
      <c r="A175" s="10" t="s">
        <v>323</v>
      </c>
      <c r="B175" s="14" t="s">
        <v>325</v>
      </c>
      <c r="C175" s="20">
        <v>-927155.98</v>
      </c>
      <c r="D175" s="20">
        <v>-409471.93</v>
      </c>
      <c r="E175" s="23">
        <f t="shared" si="2"/>
        <v>44.16429800733206</v>
      </c>
    </row>
    <row r="176" spans="1:5" ht="12.75">
      <c r="A176" s="6"/>
      <c r="B176" s="7"/>
      <c r="C176" s="8"/>
      <c r="D176" s="8"/>
      <c r="E176" s="8"/>
    </row>
  </sheetData>
  <sheetProtection/>
  <mergeCells count="1">
    <mergeCell ref="A2:E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1"/>
  <sheetViews>
    <sheetView zoomScalePageLayoutView="0" workbookViewId="0" topLeftCell="A1">
      <selection activeCell="B148" sqref="B148"/>
    </sheetView>
  </sheetViews>
  <sheetFormatPr defaultColWidth="9.140625" defaultRowHeight="12.75"/>
  <cols>
    <col min="1" max="1" width="14.28125" style="28" customWidth="1"/>
    <col min="2" max="2" width="54.28125" style="28" customWidth="1"/>
    <col min="3" max="4" width="5.421875" style="28" customWidth="1"/>
    <col min="5" max="5" width="12.28125" style="28" customWidth="1"/>
    <col min="6" max="6" width="5.28125" style="28" customWidth="1"/>
    <col min="7" max="7" width="13.57421875" style="28" customWidth="1"/>
    <col min="8" max="8" width="14.00390625" style="28" customWidth="1"/>
    <col min="9" max="9" width="10.57421875" style="76" customWidth="1"/>
  </cols>
  <sheetData>
    <row r="1" spans="1:6" ht="12.75" customHeight="1">
      <c r="A1" s="27"/>
      <c r="B1" s="27"/>
      <c r="C1" s="27"/>
      <c r="D1" s="86"/>
      <c r="E1" s="87"/>
      <c r="F1" s="87"/>
    </row>
    <row r="2" spans="1:9" ht="15" customHeight="1">
      <c r="A2" s="88" t="s">
        <v>513</v>
      </c>
      <c r="B2" s="88"/>
      <c r="C2" s="88"/>
      <c r="D2" s="88"/>
      <c r="E2" s="88"/>
      <c r="F2" s="88"/>
      <c r="G2" s="88"/>
      <c r="H2" s="88"/>
      <c r="I2" s="88"/>
    </row>
    <row r="3" spans="1:9" ht="12.75">
      <c r="A3" s="29"/>
      <c r="B3" s="29"/>
      <c r="C3" s="29"/>
      <c r="D3" s="29"/>
      <c r="E3" s="29"/>
      <c r="F3" s="29"/>
      <c r="G3" s="30"/>
      <c r="H3" s="30"/>
      <c r="I3" s="31" t="s">
        <v>416</v>
      </c>
    </row>
    <row r="4" spans="1:9" ht="39" customHeight="1">
      <c r="A4" s="89" t="s">
        <v>417</v>
      </c>
      <c r="B4" s="89" t="s">
        <v>418</v>
      </c>
      <c r="C4" s="91" t="s">
        <v>419</v>
      </c>
      <c r="D4" s="92"/>
      <c r="E4" s="89" t="s">
        <v>420</v>
      </c>
      <c r="F4" s="89" t="s">
        <v>421</v>
      </c>
      <c r="G4" s="84" t="s">
        <v>422</v>
      </c>
      <c r="H4" s="95" t="s">
        <v>423</v>
      </c>
      <c r="I4" s="84" t="s">
        <v>414</v>
      </c>
    </row>
    <row r="5" spans="1:9" ht="12.75">
      <c r="A5" s="90"/>
      <c r="B5" s="90"/>
      <c r="C5" s="93"/>
      <c r="D5" s="94"/>
      <c r="E5" s="90"/>
      <c r="F5" s="90"/>
      <c r="G5" s="85"/>
      <c r="H5" s="96"/>
      <c r="I5" s="85"/>
    </row>
    <row r="6" spans="1:9" ht="12.75">
      <c r="A6" s="32">
        <v>1</v>
      </c>
      <c r="B6" s="33">
        <v>2</v>
      </c>
      <c r="C6" s="32">
        <v>3</v>
      </c>
      <c r="D6" s="32">
        <v>4</v>
      </c>
      <c r="E6" s="32">
        <v>5</v>
      </c>
      <c r="F6" s="32">
        <v>6</v>
      </c>
      <c r="G6" s="34">
        <v>7</v>
      </c>
      <c r="H6" s="34">
        <v>8</v>
      </c>
      <c r="I6" s="35">
        <v>9</v>
      </c>
    </row>
    <row r="7" spans="1:9" ht="12.75">
      <c r="A7" s="36">
        <v>546</v>
      </c>
      <c r="B7" s="37" t="s">
        <v>424</v>
      </c>
      <c r="C7" s="38"/>
      <c r="D7" s="38"/>
      <c r="E7" s="39"/>
      <c r="F7" s="36"/>
      <c r="G7" s="40">
        <f>G8+G13</f>
        <v>1994.8000000000002</v>
      </c>
      <c r="H7" s="40">
        <f>H8+H13</f>
        <v>309.6</v>
      </c>
      <c r="I7" s="77">
        <f>SUM(H7/G7*100)</f>
        <v>15.520352917585722</v>
      </c>
    </row>
    <row r="8" spans="1:9" ht="36">
      <c r="A8" s="36"/>
      <c r="B8" s="41" t="s">
        <v>328</v>
      </c>
      <c r="C8" s="42" t="s">
        <v>425</v>
      </c>
      <c r="D8" s="42" t="s">
        <v>426</v>
      </c>
      <c r="E8" s="43"/>
      <c r="F8" s="36"/>
      <c r="G8" s="44">
        <f>G9</f>
        <v>1099.5</v>
      </c>
      <c r="H8" s="44">
        <f>H9</f>
        <v>182.1</v>
      </c>
      <c r="I8" s="78">
        <f aca="true" t="shared" si="0" ref="I8:I68">SUM(H8/G8*100)</f>
        <v>16.56207366984993</v>
      </c>
    </row>
    <row r="9" spans="1:9" ht="12.75">
      <c r="A9" s="43"/>
      <c r="B9" s="41" t="s">
        <v>427</v>
      </c>
      <c r="C9" s="42" t="s">
        <v>425</v>
      </c>
      <c r="D9" s="42" t="s">
        <v>426</v>
      </c>
      <c r="E9" s="43" t="s">
        <v>428</v>
      </c>
      <c r="F9" s="43"/>
      <c r="G9" s="44">
        <f>G10</f>
        <v>1099.5</v>
      </c>
      <c r="H9" s="44">
        <f>H10</f>
        <v>182.1</v>
      </c>
      <c r="I9" s="78">
        <f t="shared" si="0"/>
        <v>16.56207366984993</v>
      </c>
    </row>
    <row r="10" spans="1:9" ht="48">
      <c r="A10" s="43"/>
      <c r="B10" s="41" t="s">
        <v>329</v>
      </c>
      <c r="C10" s="42" t="s">
        <v>425</v>
      </c>
      <c r="D10" s="42" t="s">
        <v>426</v>
      </c>
      <c r="E10" s="43" t="s">
        <v>429</v>
      </c>
      <c r="F10" s="43"/>
      <c r="G10" s="44">
        <f>G11+G12</f>
        <v>1099.5</v>
      </c>
      <c r="H10" s="44">
        <f>H11+H12</f>
        <v>182.1</v>
      </c>
      <c r="I10" s="78">
        <f t="shared" si="0"/>
        <v>16.56207366984993</v>
      </c>
    </row>
    <row r="11" spans="1:9" ht="24">
      <c r="A11" s="43"/>
      <c r="B11" s="41" t="s">
        <v>327</v>
      </c>
      <c r="C11" s="42" t="s">
        <v>425</v>
      </c>
      <c r="D11" s="42" t="s">
        <v>426</v>
      </c>
      <c r="E11" s="43" t="s">
        <v>429</v>
      </c>
      <c r="F11" s="43">
        <v>120</v>
      </c>
      <c r="G11" s="44">
        <v>905.5</v>
      </c>
      <c r="H11" s="44">
        <v>150.6</v>
      </c>
      <c r="I11" s="78">
        <f t="shared" si="0"/>
        <v>16.631695196024296</v>
      </c>
    </row>
    <row r="12" spans="1:9" ht="24">
      <c r="A12" s="43"/>
      <c r="B12" s="41" t="s">
        <v>330</v>
      </c>
      <c r="C12" s="42" t="s">
        <v>425</v>
      </c>
      <c r="D12" s="42" t="s">
        <v>426</v>
      </c>
      <c r="E12" s="43" t="s">
        <v>429</v>
      </c>
      <c r="F12" s="43">
        <v>240</v>
      </c>
      <c r="G12" s="44">
        <v>194</v>
      </c>
      <c r="H12" s="44">
        <v>31.5</v>
      </c>
      <c r="I12" s="78">
        <f t="shared" si="0"/>
        <v>16.237113402061855</v>
      </c>
    </row>
    <row r="13" spans="1:9" ht="24">
      <c r="A13" s="45"/>
      <c r="B13" s="46" t="s">
        <v>334</v>
      </c>
      <c r="C13" s="47" t="s">
        <v>425</v>
      </c>
      <c r="D13" s="47" t="s">
        <v>430</v>
      </c>
      <c r="E13" s="45"/>
      <c r="F13" s="45"/>
      <c r="G13" s="48">
        <f>G14</f>
        <v>895.3000000000001</v>
      </c>
      <c r="H13" s="48">
        <f>H14</f>
        <v>127.5</v>
      </c>
      <c r="I13" s="79">
        <f t="shared" si="0"/>
        <v>14.241036524070145</v>
      </c>
    </row>
    <row r="14" spans="1:9" ht="36">
      <c r="A14" s="45"/>
      <c r="B14" s="46" t="s">
        <v>431</v>
      </c>
      <c r="C14" s="47" t="s">
        <v>425</v>
      </c>
      <c r="D14" s="47" t="s">
        <v>430</v>
      </c>
      <c r="E14" s="45" t="s">
        <v>432</v>
      </c>
      <c r="F14" s="45"/>
      <c r="G14" s="48">
        <f>G15+G16</f>
        <v>895.3000000000001</v>
      </c>
      <c r="H14" s="48">
        <f>H15+H16</f>
        <v>127.5</v>
      </c>
      <c r="I14" s="79">
        <f t="shared" si="0"/>
        <v>14.241036524070145</v>
      </c>
    </row>
    <row r="15" spans="1:9" ht="24">
      <c r="A15" s="45"/>
      <c r="B15" s="46" t="s">
        <v>327</v>
      </c>
      <c r="C15" s="47" t="s">
        <v>425</v>
      </c>
      <c r="D15" s="47" t="s">
        <v>430</v>
      </c>
      <c r="E15" s="45" t="s">
        <v>432</v>
      </c>
      <c r="F15" s="45">
        <v>120</v>
      </c>
      <c r="G15" s="48">
        <v>826.1</v>
      </c>
      <c r="H15" s="48">
        <v>124.9</v>
      </c>
      <c r="I15" s="79">
        <f t="shared" si="0"/>
        <v>15.119234959448008</v>
      </c>
    </row>
    <row r="16" spans="1:9" ht="24">
      <c r="A16" s="49"/>
      <c r="B16" s="50" t="s">
        <v>330</v>
      </c>
      <c r="C16" s="47" t="s">
        <v>425</v>
      </c>
      <c r="D16" s="47" t="s">
        <v>430</v>
      </c>
      <c r="E16" s="45" t="s">
        <v>432</v>
      </c>
      <c r="F16" s="45">
        <v>240</v>
      </c>
      <c r="G16" s="48">
        <v>69.2</v>
      </c>
      <c r="H16" s="48">
        <v>2.6</v>
      </c>
      <c r="I16" s="79">
        <f t="shared" si="0"/>
        <v>3.7572254335260116</v>
      </c>
    </row>
    <row r="17" spans="1:9" ht="12.75">
      <c r="A17" s="36">
        <v>547</v>
      </c>
      <c r="B17" s="37" t="s">
        <v>433</v>
      </c>
      <c r="C17" s="38"/>
      <c r="D17" s="38"/>
      <c r="E17" s="36"/>
      <c r="F17" s="36"/>
      <c r="G17" s="51">
        <f>G18+G21+G35+G41+G65+G68+G73+G76+G83+G88+G91+G94+G99+G106+G110+G113+G117+G120+G123+G127+G38+G103</f>
        <v>212443.30000000002</v>
      </c>
      <c r="H17" s="51">
        <f>H18+H21+H35+H41+H65+H68+H73+H76+H83+H88+H91+H94+H99+H106+H110+H113+H117+H120+H123+H127+H38+H103</f>
        <v>27453.600000000002</v>
      </c>
      <c r="I17" s="80">
        <f t="shared" si="0"/>
        <v>12.922789280716312</v>
      </c>
    </row>
    <row r="18" spans="1:9" ht="24">
      <c r="A18" s="43"/>
      <c r="B18" s="41" t="s">
        <v>326</v>
      </c>
      <c r="C18" s="42" t="s">
        <v>425</v>
      </c>
      <c r="D18" s="42" t="s">
        <v>434</v>
      </c>
      <c r="E18" s="43"/>
      <c r="F18" s="43"/>
      <c r="G18" s="48">
        <f>G19</f>
        <v>2471.8</v>
      </c>
      <c r="H18" s="48">
        <f>H19</f>
        <v>352.3</v>
      </c>
      <c r="I18" s="78">
        <f t="shared" si="0"/>
        <v>14.252771259810665</v>
      </c>
    </row>
    <row r="19" spans="1:9" ht="36">
      <c r="A19" s="43"/>
      <c r="B19" s="41" t="s">
        <v>435</v>
      </c>
      <c r="C19" s="42" t="s">
        <v>425</v>
      </c>
      <c r="D19" s="42" t="s">
        <v>434</v>
      </c>
      <c r="E19" s="43" t="s">
        <v>436</v>
      </c>
      <c r="F19" s="43"/>
      <c r="G19" s="48">
        <f>G20</f>
        <v>2471.8</v>
      </c>
      <c r="H19" s="48">
        <f>H20</f>
        <v>352.3</v>
      </c>
      <c r="I19" s="78">
        <f t="shared" si="0"/>
        <v>14.252771259810665</v>
      </c>
    </row>
    <row r="20" spans="1:9" ht="24">
      <c r="A20" s="43"/>
      <c r="B20" s="41" t="s">
        <v>327</v>
      </c>
      <c r="C20" s="42" t="s">
        <v>425</v>
      </c>
      <c r="D20" s="42" t="s">
        <v>434</v>
      </c>
      <c r="E20" s="43" t="s">
        <v>436</v>
      </c>
      <c r="F20" s="43">
        <v>120</v>
      </c>
      <c r="G20" s="48">
        <v>2471.8</v>
      </c>
      <c r="H20" s="48">
        <v>352.3</v>
      </c>
      <c r="I20" s="78">
        <f t="shared" si="0"/>
        <v>14.252771259810665</v>
      </c>
    </row>
    <row r="21" spans="1:9" ht="36">
      <c r="A21" s="43"/>
      <c r="B21" s="41" t="s">
        <v>331</v>
      </c>
      <c r="C21" s="42" t="s">
        <v>425</v>
      </c>
      <c r="D21" s="42" t="s">
        <v>437</v>
      </c>
      <c r="E21" s="43"/>
      <c r="F21" s="43"/>
      <c r="G21" s="48">
        <f>G22+G29+G32+G25</f>
        <v>34774.1</v>
      </c>
      <c r="H21" s="48">
        <f>H22+H29+H32+H25</f>
        <v>5585.600000000001</v>
      </c>
      <c r="I21" s="78">
        <f t="shared" si="0"/>
        <v>16.062529296229094</v>
      </c>
    </row>
    <row r="22" spans="1:9" ht="36">
      <c r="A22" s="43"/>
      <c r="B22" s="41" t="s">
        <v>438</v>
      </c>
      <c r="C22" s="42" t="s">
        <v>425</v>
      </c>
      <c r="D22" s="42" t="s">
        <v>437</v>
      </c>
      <c r="E22" s="43" t="s">
        <v>439</v>
      </c>
      <c r="F22" s="43"/>
      <c r="G22" s="48">
        <f>G23+G24</f>
        <v>2772.9</v>
      </c>
      <c r="H22" s="48">
        <f>H23+H24</f>
        <v>412.8</v>
      </c>
      <c r="I22" s="78">
        <f t="shared" si="0"/>
        <v>14.88694146921995</v>
      </c>
    </row>
    <row r="23" spans="1:9" ht="24">
      <c r="A23" s="43"/>
      <c r="B23" s="41" t="s">
        <v>327</v>
      </c>
      <c r="C23" s="42" t="s">
        <v>425</v>
      </c>
      <c r="D23" s="42" t="s">
        <v>437</v>
      </c>
      <c r="E23" s="43" t="s">
        <v>439</v>
      </c>
      <c r="F23" s="43">
        <v>120</v>
      </c>
      <c r="G23" s="48">
        <v>2704.1</v>
      </c>
      <c r="H23" s="48">
        <v>407.3</v>
      </c>
      <c r="I23" s="78">
        <f t="shared" si="0"/>
        <v>15.062312784290524</v>
      </c>
    </row>
    <row r="24" spans="1:9" ht="24">
      <c r="A24" s="43"/>
      <c r="B24" s="41" t="s">
        <v>330</v>
      </c>
      <c r="C24" s="42" t="s">
        <v>425</v>
      </c>
      <c r="D24" s="42" t="s">
        <v>437</v>
      </c>
      <c r="E24" s="43" t="s">
        <v>439</v>
      </c>
      <c r="F24" s="43">
        <v>240</v>
      </c>
      <c r="G24" s="48">
        <v>68.8</v>
      </c>
      <c r="H24" s="48">
        <v>5.5</v>
      </c>
      <c r="I24" s="78">
        <f t="shared" si="0"/>
        <v>7.994186046511628</v>
      </c>
    </row>
    <row r="25" spans="1:9" ht="36">
      <c r="A25" s="43"/>
      <c r="B25" s="41" t="s">
        <v>435</v>
      </c>
      <c r="C25" s="42" t="s">
        <v>425</v>
      </c>
      <c r="D25" s="42" t="s">
        <v>437</v>
      </c>
      <c r="E25" s="43" t="s">
        <v>436</v>
      </c>
      <c r="F25" s="43"/>
      <c r="G25" s="48">
        <f>G26+G27+G28</f>
        <v>30922.3</v>
      </c>
      <c r="H25" s="48">
        <f>H26+H27+H28</f>
        <v>4997.500000000001</v>
      </c>
      <c r="I25" s="78">
        <f t="shared" si="0"/>
        <v>16.16147569876756</v>
      </c>
    </row>
    <row r="26" spans="1:9" ht="24">
      <c r="A26" s="43"/>
      <c r="B26" s="41" t="s">
        <v>327</v>
      </c>
      <c r="C26" s="42" t="s">
        <v>425</v>
      </c>
      <c r="D26" s="42" t="s">
        <v>437</v>
      </c>
      <c r="E26" s="43" t="s">
        <v>436</v>
      </c>
      <c r="F26" s="43">
        <v>120</v>
      </c>
      <c r="G26" s="48">
        <v>27859.7</v>
      </c>
      <c r="H26" s="48">
        <v>4404.6</v>
      </c>
      <c r="I26" s="78">
        <f t="shared" si="0"/>
        <v>15.809933344580166</v>
      </c>
    </row>
    <row r="27" spans="1:9" ht="24">
      <c r="A27" s="43"/>
      <c r="B27" s="41" t="s">
        <v>330</v>
      </c>
      <c r="C27" s="42" t="s">
        <v>425</v>
      </c>
      <c r="D27" s="42" t="s">
        <v>437</v>
      </c>
      <c r="E27" s="43" t="s">
        <v>436</v>
      </c>
      <c r="F27" s="43">
        <v>240</v>
      </c>
      <c r="G27" s="48">
        <v>3012.6</v>
      </c>
      <c r="H27" s="48">
        <v>590.6</v>
      </c>
      <c r="I27" s="78">
        <f t="shared" si="0"/>
        <v>19.60432848702118</v>
      </c>
    </row>
    <row r="28" spans="1:9" ht="12.75">
      <c r="A28" s="43"/>
      <c r="B28" s="41" t="s">
        <v>332</v>
      </c>
      <c r="C28" s="42" t="s">
        <v>425</v>
      </c>
      <c r="D28" s="42" t="s">
        <v>437</v>
      </c>
      <c r="E28" s="43" t="s">
        <v>436</v>
      </c>
      <c r="F28" s="43">
        <v>850</v>
      </c>
      <c r="G28" s="48">
        <v>50</v>
      </c>
      <c r="H28" s="48">
        <v>2.3</v>
      </c>
      <c r="I28" s="78">
        <f t="shared" si="0"/>
        <v>4.6</v>
      </c>
    </row>
    <row r="29" spans="1:9" ht="36">
      <c r="A29" s="43"/>
      <c r="B29" s="41" t="s">
        <v>440</v>
      </c>
      <c r="C29" s="42" t="s">
        <v>425</v>
      </c>
      <c r="D29" s="42" t="s">
        <v>437</v>
      </c>
      <c r="E29" s="43" t="s">
        <v>441</v>
      </c>
      <c r="F29" s="43"/>
      <c r="G29" s="48">
        <f>G30+G31</f>
        <v>542.6</v>
      </c>
      <c r="H29" s="48">
        <f>H30+H31</f>
        <v>89.9</v>
      </c>
      <c r="I29" s="78">
        <f t="shared" si="0"/>
        <v>16.568374493180983</v>
      </c>
    </row>
    <row r="30" spans="1:9" ht="24">
      <c r="A30" s="43"/>
      <c r="B30" s="41" t="s">
        <v>327</v>
      </c>
      <c r="C30" s="42" t="s">
        <v>425</v>
      </c>
      <c r="D30" s="42" t="s">
        <v>437</v>
      </c>
      <c r="E30" s="43" t="s">
        <v>441</v>
      </c>
      <c r="F30" s="43">
        <v>120</v>
      </c>
      <c r="G30" s="48">
        <v>508.4</v>
      </c>
      <c r="H30" s="48">
        <v>89.9</v>
      </c>
      <c r="I30" s="78">
        <f t="shared" si="0"/>
        <v>17.682926829268293</v>
      </c>
    </row>
    <row r="31" spans="1:9" ht="24">
      <c r="A31" s="43"/>
      <c r="B31" s="41" t="s">
        <v>330</v>
      </c>
      <c r="C31" s="42" t="s">
        <v>425</v>
      </c>
      <c r="D31" s="42" t="s">
        <v>437</v>
      </c>
      <c r="E31" s="43" t="s">
        <v>441</v>
      </c>
      <c r="F31" s="43">
        <v>240</v>
      </c>
      <c r="G31" s="48">
        <v>34.2</v>
      </c>
      <c r="H31" s="48">
        <v>0</v>
      </c>
      <c r="I31" s="78">
        <f t="shared" si="0"/>
        <v>0</v>
      </c>
    </row>
    <row r="32" spans="1:9" ht="36">
      <c r="A32" s="43"/>
      <c r="B32" s="41" t="s">
        <v>442</v>
      </c>
      <c r="C32" s="42" t="s">
        <v>425</v>
      </c>
      <c r="D32" s="42" t="s">
        <v>437</v>
      </c>
      <c r="E32" s="43" t="s">
        <v>443</v>
      </c>
      <c r="F32" s="43"/>
      <c r="G32" s="48">
        <f>G33+G34</f>
        <v>536.3</v>
      </c>
      <c r="H32" s="48">
        <f>H33+H34</f>
        <v>85.4</v>
      </c>
      <c r="I32" s="78">
        <f t="shared" si="0"/>
        <v>15.923923177326127</v>
      </c>
    </row>
    <row r="33" spans="1:9" ht="24">
      <c r="A33" s="43"/>
      <c r="B33" s="41" t="s">
        <v>327</v>
      </c>
      <c r="C33" s="42" t="s">
        <v>425</v>
      </c>
      <c r="D33" s="42" t="s">
        <v>437</v>
      </c>
      <c r="E33" s="43" t="s">
        <v>443</v>
      </c>
      <c r="F33" s="43">
        <v>120</v>
      </c>
      <c r="G33" s="48">
        <v>492.9</v>
      </c>
      <c r="H33" s="48">
        <v>83.5</v>
      </c>
      <c r="I33" s="78">
        <f t="shared" si="0"/>
        <v>16.940555893690405</v>
      </c>
    </row>
    <row r="34" spans="1:9" ht="24">
      <c r="A34" s="43"/>
      <c r="B34" s="41" t="s">
        <v>330</v>
      </c>
      <c r="C34" s="42" t="s">
        <v>425</v>
      </c>
      <c r="D34" s="42" t="s">
        <v>437</v>
      </c>
      <c r="E34" s="43" t="s">
        <v>443</v>
      </c>
      <c r="F34" s="43">
        <v>240</v>
      </c>
      <c r="G34" s="48">
        <v>43.4</v>
      </c>
      <c r="H34" s="48">
        <v>1.9</v>
      </c>
      <c r="I34" s="78">
        <f t="shared" si="0"/>
        <v>4.377880184331797</v>
      </c>
    </row>
    <row r="35" spans="1:9" ht="12.75">
      <c r="A35" s="43"/>
      <c r="B35" s="41" t="s">
        <v>333</v>
      </c>
      <c r="C35" s="42" t="s">
        <v>425</v>
      </c>
      <c r="D35" s="42" t="s">
        <v>444</v>
      </c>
      <c r="E35" s="43"/>
      <c r="F35" s="43"/>
      <c r="G35" s="48">
        <f>SUM(G36)</f>
        <v>24.3</v>
      </c>
      <c r="H35" s="48">
        <f>SUM(H36)</f>
        <v>0</v>
      </c>
      <c r="I35" s="78">
        <f t="shared" si="0"/>
        <v>0</v>
      </c>
    </row>
    <row r="36" spans="1:9" ht="36">
      <c r="A36" s="43"/>
      <c r="B36" s="41" t="s">
        <v>445</v>
      </c>
      <c r="C36" s="42" t="s">
        <v>425</v>
      </c>
      <c r="D36" s="42" t="s">
        <v>444</v>
      </c>
      <c r="E36" s="43" t="s">
        <v>436</v>
      </c>
      <c r="F36" s="43"/>
      <c r="G36" s="48">
        <f>SUM(G37)</f>
        <v>24.3</v>
      </c>
      <c r="H36" s="48">
        <f>SUM(H37)</f>
        <v>0</v>
      </c>
      <c r="I36" s="78">
        <f t="shared" si="0"/>
        <v>0</v>
      </c>
    </row>
    <row r="37" spans="1:9" ht="24">
      <c r="A37" s="43"/>
      <c r="B37" s="41" t="s">
        <v>330</v>
      </c>
      <c r="C37" s="42" t="s">
        <v>425</v>
      </c>
      <c r="D37" s="42" t="s">
        <v>444</v>
      </c>
      <c r="E37" s="43" t="s">
        <v>436</v>
      </c>
      <c r="F37" s="43">
        <v>240</v>
      </c>
      <c r="G37" s="48">
        <v>24.3</v>
      </c>
      <c r="H37" s="48">
        <v>0</v>
      </c>
      <c r="I37" s="78">
        <f t="shared" si="0"/>
        <v>0</v>
      </c>
    </row>
    <row r="38" spans="1:9" ht="12.75">
      <c r="A38" s="43"/>
      <c r="B38" s="81" t="s">
        <v>335</v>
      </c>
      <c r="C38" s="65" t="s">
        <v>425</v>
      </c>
      <c r="D38" s="65" t="s">
        <v>514</v>
      </c>
      <c r="E38" s="66"/>
      <c r="F38" s="43"/>
      <c r="G38" s="48">
        <f>SUM(G39)</f>
        <v>300</v>
      </c>
      <c r="H38" s="48">
        <f>SUM(H39)</f>
        <v>0</v>
      </c>
      <c r="I38" s="78">
        <f t="shared" si="0"/>
        <v>0</v>
      </c>
    </row>
    <row r="39" spans="1:9" ht="12.75">
      <c r="A39" s="43"/>
      <c r="B39" s="81" t="s">
        <v>427</v>
      </c>
      <c r="C39" s="65" t="s">
        <v>425</v>
      </c>
      <c r="D39" s="65" t="s">
        <v>514</v>
      </c>
      <c r="E39" s="66" t="s">
        <v>428</v>
      </c>
      <c r="F39" s="43"/>
      <c r="G39" s="48">
        <f>SUM(G40)</f>
        <v>300</v>
      </c>
      <c r="H39" s="48">
        <f>SUM(H40)</f>
        <v>0</v>
      </c>
      <c r="I39" s="78">
        <f t="shared" si="0"/>
        <v>0</v>
      </c>
    </row>
    <row r="40" spans="1:9" ht="48">
      <c r="A40" s="43"/>
      <c r="B40" s="81" t="s">
        <v>329</v>
      </c>
      <c r="C40" s="65" t="s">
        <v>425</v>
      </c>
      <c r="D40" s="65" t="s">
        <v>514</v>
      </c>
      <c r="E40" s="66" t="s">
        <v>429</v>
      </c>
      <c r="F40" s="43"/>
      <c r="G40" s="48">
        <v>300</v>
      </c>
      <c r="H40" s="48">
        <v>0</v>
      </c>
      <c r="I40" s="78">
        <f t="shared" si="0"/>
        <v>0</v>
      </c>
    </row>
    <row r="41" spans="1:9" ht="12.75">
      <c r="A41" s="43"/>
      <c r="B41" s="41" t="s">
        <v>336</v>
      </c>
      <c r="C41" s="42" t="s">
        <v>425</v>
      </c>
      <c r="D41" s="42" t="s">
        <v>446</v>
      </c>
      <c r="E41" s="43"/>
      <c r="F41" s="43"/>
      <c r="G41" s="48">
        <f>G42+G44+G46+G48+G52+G56+G59+G63</f>
        <v>76360.79999999999</v>
      </c>
      <c r="H41" s="48">
        <f>H42+H44+H46+H48+H52+H56+H59+H63</f>
        <v>13551.9</v>
      </c>
      <c r="I41" s="78">
        <f t="shared" si="0"/>
        <v>17.747194895810416</v>
      </c>
    </row>
    <row r="42" spans="1:9" ht="36">
      <c r="A42" s="43"/>
      <c r="B42" s="41" t="s">
        <v>435</v>
      </c>
      <c r="C42" s="42" t="s">
        <v>425</v>
      </c>
      <c r="D42" s="42" t="s">
        <v>446</v>
      </c>
      <c r="E42" s="43" t="s">
        <v>436</v>
      </c>
      <c r="F42" s="43"/>
      <c r="G42" s="48">
        <f>G43</f>
        <v>590</v>
      </c>
      <c r="H42" s="48">
        <f>H43</f>
        <v>65.1</v>
      </c>
      <c r="I42" s="78">
        <f t="shared" si="0"/>
        <v>11.033898305084746</v>
      </c>
    </row>
    <row r="43" spans="1:9" ht="24">
      <c r="A43" s="43"/>
      <c r="B43" s="41" t="s">
        <v>330</v>
      </c>
      <c r="C43" s="42" t="s">
        <v>425</v>
      </c>
      <c r="D43" s="42" t="s">
        <v>446</v>
      </c>
      <c r="E43" s="43" t="s">
        <v>436</v>
      </c>
      <c r="F43" s="43">
        <v>240</v>
      </c>
      <c r="G43" s="48">
        <v>590</v>
      </c>
      <c r="H43" s="48">
        <v>65.1</v>
      </c>
      <c r="I43" s="78">
        <f t="shared" si="0"/>
        <v>11.033898305084746</v>
      </c>
    </row>
    <row r="44" spans="1:9" ht="36">
      <c r="A44" s="43"/>
      <c r="B44" s="41" t="s">
        <v>440</v>
      </c>
      <c r="C44" s="42" t="s">
        <v>425</v>
      </c>
      <c r="D44" s="42" t="s">
        <v>446</v>
      </c>
      <c r="E44" s="43" t="s">
        <v>441</v>
      </c>
      <c r="F44" s="43"/>
      <c r="G44" s="48">
        <f>G45</f>
        <v>52.5</v>
      </c>
      <c r="H44" s="48">
        <f>H45</f>
        <v>0</v>
      </c>
      <c r="I44" s="78">
        <f t="shared" si="0"/>
        <v>0</v>
      </c>
    </row>
    <row r="45" spans="1:9" ht="24">
      <c r="A45" s="43"/>
      <c r="B45" s="41" t="s">
        <v>330</v>
      </c>
      <c r="C45" s="42" t="s">
        <v>425</v>
      </c>
      <c r="D45" s="42" t="s">
        <v>446</v>
      </c>
      <c r="E45" s="43" t="s">
        <v>441</v>
      </c>
      <c r="F45" s="43">
        <v>240</v>
      </c>
      <c r="G45" s="48">
        <v>52.5</v>
      </c>
      <c r="H45" s="48">
        <v>0</v>
      </c>
      <c r="I45" s="78">
        <f t="shared" si="0"/>
        <v>0</v>
      </c>
    </row>
    <row r="46" spans="1:9" ht="36">
      <c r="A46" s="43"/>
      <c r="B46" s="41" t="s">
        <v>447</v>
      </c>
      <c r="C46" s="42" t="s">
        <v>425</v>
      </c>
      <c r="D46" s="42" t="s">
        <v>446</v>
      </c>
      <c r="E46" s="43" t="s">
        <v>448</v>
      </c>
      <c r="F46" s="43"/>
      <c r="G46" s="48">
        <f>G47</f>
        <v>500</v>
      </c>
      <c r="H46" s="48">
        <f>H47</f>
        <v>0</v>
      </c>
      <c r="I46" s="78">
        <f t="shared" si="0"/>
        <v>0</v>
      </c>
    </row>
    <row r="47" spans="1:9" ht="24">
      <c r="A47" s="43"/>
      <c r="B47" s="41" t="s">
        <v>330</v>
      </c>
      <c r="C47" s="42" t="s">
        <v>425</v>
      </c>
      <c r="D47" s="42" t="s">
        <v>446</v>
      </c>
      <c r="E47" s="43" t="s">
        <v>448</v>
      </c>
      <c r="F47" s="43">
        <v>240</v>
      </c>
      <c r="G47" s="48">
        <v>500</v>
      </c>
      <c r="H47" s="48">
        <v>0</v>
      </c>
      <c r="I47" s="78">
        <f t="shared" si="0"/>
        <v>0</v>
      </c>
    </row>
    <row r="48" spans="1:9" ht="60">
      <c r="A48" s="43"/>
      <c r="B48" s="41" t="s">
        <v>449</v>
      </c>
      <c r="C48" s="42" t="s">
        <v>425</v>
      </c>
      <c r="D48" s="42" t="s">
        <v>446</v>
      </c>
      <c r="E48" s="43" t="s">
        <v>450</v>
      </c>
      <c r="F48" s="43"/>
      <c r="G48" s="48">
        <f>G49+G50+G51</f>
        <v>8310</v>
      </c>
      <c r="H48" s="48">
        <f>H49+H50+H51</f>
        <v>1523.8</v>
      </c>
      <c r="I48" s="78">
        <f t="shared" si="0"/>
        <v>18.33694344163658</v>
      </c>
    </row>
    <row r="49" spans="1:9" ht="12.75">
      <c r="A49" s="43"/>
      <c r="B49" s="41" t="s">
        <v>337</v>
      </c>
      <c r="C49" s="42" t="s">
        <v>425</v>
      </c>
      <c r="D49" s="42" t="s">
        <v>446</v>
      </c>
      <c r="E49" s="43" t="s">
        <v>450</v>
      </c>
      <c r="F49" s="43">
        <v>110</v>
      </c>
      <c r="G49" s="48">
        <v>7859</v>
      </c>
      <c r="H49" s="48">
        <v>1408.6</v>
      </c>
      <c r="I49" s="78">
        <f t="shared" si="0"/>
        <v>17.923399923654408</v>
      </c>
    </row>
    <row r="50" spans="1:9" ht="24">
      <c r="A50" s="43"/>
      <c r="B50" s="41" t="s">
        <v>330</v>
      </c>
      <c r="C50" s="42" t="s">
        <v>425</v>
      </c>
      <c r="D50" s="42" t="s">
        <v>446</v>
      </c>
      <c r="E50" s="43" t="s">
        <v>450</v>
      </c>
      <c r="F50" s="43">
        <v>240</v>
      </c>
      <c r="G50" s="48">
        <v>450</v>
      </c>
      <c r="H50" s="48">
        <v>115.2</v>
      </c>
      <c r="I50" s="78">
        <f t="shared" si="0"/>
        <v>25.6</v>
      </c>
    </row>
    <row r="51" spans="1:9" ht="12.75">
      <c r="A51" s="43"/>
      <c r="B51" s="41" t="s">
        <v>332</v>
      </c>
      <c r="C51" s="42" t="s">
        <v>425</v>
      </c>
      <c r="D51" s="42" t="s">
        <v>446</v>
      </c>
      <c r="E51" s="43" t="s">
        <v>450</v>
      </c>
      <c r="F51" s="43">
        <v>850</v>
      </c>
      <c r="G51" s="48">
        <v>1</v>
      </c>
      <c r="H51" s="48">
        <v>0</v>
      </c>
      <c r="I51" s="78">
        <f t="shared" si="0"/>
        <v>0</v>
      </c>
    </row>
    <row r="52" spans="1:9" ht="36">
      <c r="A52" s="43"/>
      <c r="B52" s="41" t="s">
        <v>451</v>
      </c>
      <c r="C52" s="42" t="s">
        <v>425</v>
      </c>
      <c r="D52" s="42" t="s">
        <v>446</v>
      </c>
      <c r="E52" s="43" t="s">
        <v>452</v>
      </c>
      <c r="F52" s="43"/>
      <c r="G52" s="48">
        <f>G53+G54+G55</f>
        <v>59218.9</v>
      </c>
      <c r="H52" s="48">
        <f>H53+H54+H55</f>
        <v>10645.4</v>
      </c>
      <c r="I52" s="78">
        <f t="shared" si="0"/>
        <v>17.97635552163245</v>
      </c>
    </row>
    <row r="53" spans="1:9" ht="12.75">
      <c r="A53" s="43"/>
      <c r="B53" s="41" t="s">
        <v>337</v>
      </c>
      <c r="C53" s="42" t="s">
        <v>425</v>
      </c>
      <c r="D53" s="42" t="s">
        <v>446</v>
      </c>
      <c r="E53" s="43" t="s">
        <v>452</v>
      </c>
      <c r="F53" s="43">
        <v>110</v>
      </c>
      <c r="G53" s="48">
        <v>42851.5</v>
      </c>
      <c r="H53" s="48">
        <v>7381.5</v>
      </c>
      <c r="I53" s="78">
        <f t="shared" si="0"/>
        <v>17.225768059461164</v>
      </c>
    </row>
    <row r="54" spans="1:9" ht="24">
      <c r="A54" s="43"/>
      <c r="B54" s="41" t="s">
        <v>330</v>
      </c>
      <c r="C54" s="42" t="s">
        <v>425</v>
      </c>
      <c r="D54" s="42" t="s">
        <v>446</v>
      </c>
      <c r="E54" s="43" t="s">
        <v>452</v>
      </c>
      <c r="F54" s="43">
        <v>240</v>
      </c>
      <c r="G54" s="48">
        <v>15726.4</v>
      </c>
      <c r="H54" s="48">
        <v>3179.6</v>
      </c>
      <c r="I54" s="78">
        <f t="shared" si="0"/>
        <v>20.218231763149863</v>
      </c>
    </row>
    <row r="55" spans="1:9" ht="12.75">
      <c r="A55" s="43"/>
      <c r="B55" s="41" t="s">
        <v>332</v>
      </c>
      <c r="C55" s="42" t="s">
        <v>425</v>
      </c>
      <c r="D55" s="42" t="s">
        <v>446</v>
      </c>
      <c r="E55" s="43" t="s">
        <v>452</v>
      </c>
      <c r="F55" s="43">
        <v>850</v>
      </c>
      <c r="G55" s="48">
        <v>641</v>
      </c>
      <c r="H55" s="48">
        <v>84.3</v>
      </c>
      <c r="I55" s="78">
        <f t="shared" si="0"/>
        <v>13.15132605304212</v>
      </c>
    </row>
    <row r="56" spans="1:9" ht="36">
      <c r="A56" s="43"/>
      <c r="B56" s="41" t="s">
        <v>453</v>
      </c>
      <c r="C56" s="42" t="s">
        <v>425</v>
      </c>
      <c r="D56" s="42" t="s">
        <v>446</v>
      </c>
      <c r="E56" s="43" t="s">
        <v>454</v>
      </c>
      <c r="F56" s="43"/>
      <c r="G56" s="48">
        <f>G57+G58</f>
        <v>3415.9</v>
      </c>
      <c r="H56" s="48">
        <f>H57+H58</f>
        <v>585</v>
      </c>
      <c r="I56" s="78">
        <f t="shared" si="0"/>
        <v>17.12579408062297</v>
      </c>
    </row>
    <row r="57" spans="1:9" ht="24">
      <c r="A57" s="43"/>
      <c r="B57" s="41" t="s">
        <v>330</v>
      </c>
      <c r="C57" s="42" t="s">
        <v>425</v>
      </c>
      <c r="D57" s="42" t="s">
        <v>446</v>
      </c>
      <c r="E57" s="43" t="s">
        <v>454</v>
      </c>
      <c r="F57" s="43">
        <v>240</v>
      </c>
      <c r="G57" s="48">
        <v>3362.4</v>
      </c>
      <c r="H57" s="48">
        <v>532.7</v>
      </c>
      <c r="I57" s="78">
        <f t="shared" si="0"/>
        <v>15.842850344991675</v>
      </c>
    </row>
    <row r="58" spans="1:9" ht="12.75">
      <c r="A58" s="43"/>
      <c r="B58" s="41" t="s">
        <v>332</v>
      </c>
      <c r="C58" s="42" t="s">
        <v>425</v>
      </c>
      <c r="D58" s="42" t="s">
        <v>446</v>
      </c>
      <c r="E58" s="43" t="s">
        <v>454</v>
      </c>
      <c r="F58" s="43">
        <v>850</v>
      </c>
      <c r="G58" s="48">
        <v>53.5</v>
      </c>
      <c r="H58" s="48">
        <v>52.3</v>
      </c>
      <c r="I58" s="78">
        <f t="shared" si="0"/>
        <v>97.75700934579439</v>
      </c>
    </row>
    <row r="59" spans="1:9" ht="48">
      <c r="A59" s="43"/>
      <c r="B59" s="41" t="s">
        <v>522</v>
      </c>
      <c r="C59" s="42" t="s">
        <v>425</v>
      </c>
      <c r="D59" s="42" t="s">
        <v>446</v>
      </c>
      <c r="E59" s="43" t="s">
        <v>455</v>
      </c>
      <c r="F59" s="43"/>
      <c r="G59" s="48">
        <f>G60+G61+G62</f>
        <v>4148.5</v>
      </c>
      <c r="H59" s="48">
        <f>H60+H61+H62</f>
        <v>732.6</v>
      </c>
      <c r="I59" s="78">
        <f t="shared" si="0"/>
        <v>17.659394962034472</v>
      </c>
    </row>
    <row r="60" spans="1:9" ht="12.75">
      <c r="A60" s="43"/>
      <c r="B60" s="41" t="s">
        <v>337</v>
      </c>
      <c r="C60" s="42" t="s">
        <v>425</v>
      </c>
      <c r="D60" s="42" t="s">
        <v>446</v>
      </c>
      <c r="E60" s="43" t="s">
        <v>455</v>
      </c>
      <c r="F60" s="43">
        <v>110</v>
      </c>
      <c r="G60" s="48">
        <v>3925.1</v>
      </c>
      <c r="H60" s="48">
        <v>717.1</v>
      </c>
      <c r="I60" s="78">
        <f t="shared" si="0"/>
        <v>18.26959822679677</v>
      </c>
    </row>
    <row r="61" spans="1:9" ht="24">
      <c r="A61" s="43"/>
      <c r="B61" s="41" t="s">
        <v>330</v>
      </c>
      <c r="C61" s="42" t="s">
        <v>425</v>
      </c>
      <c r="D61" s="42" t="s">
        <v>446</v>
      </c>
      <c r="E61" s="43" t="s">
        <v>455</v>
      </c>
      <c r="F61" s="43">
        <v>240</v>
      </c>
      <c r="G61" s="48">
        <v>163.4</v>
      </c>
      <c r="H61" s="48">
        <v>0.5</v>
      </c>
      <c r="I61" s="78">
        <f t="shared" si="0"/>
        <v>0.30599755201958384</v>
      </c>
    </row>
    <row r="62" spans="1:9" ht="12.75">
      <c r="A62" s="43"/>
      <c r="B62" s="41" t="s">
        <v>332</v>
      </c>
      <c r="C62" s="42" t="s">
        <v>425</v>
      </c>
      <c r="D62" s="42" t="s">
        <v>446</v>
      </c>
      <c r="E62" s="43" t="s">
        <v>455</v>
      </c>
      <c r="F62" s="43">
        <v>850</v>
      </c>
      <c r="G62" s="48">
        <v>60</v>
      </c>
      <c r="H62" s="48">
        <v>15</v>
      </c>
      <c r="I62" s="78">
        <f t="shared" si="0"/>
        <v>25</v>
      </c>
    </row>
    <row r="63" spans="1:9" ht="36">
      <c r="A63" s="43"/>
      <c r="B63" s="41" t="s">
        <v>456</v>
      </c>
      <c r="C63" s="42" t="s">
        <v>425</v>
      </c>
      <c r="D63" s="42" t="s">
        <v>446</v>
      </c>
      <c r="E63" s="43" t="s">
        <v>457</v>
      </c>
      <c r="F63" s="43"/>
      <c r="G63" s="48">
        <f>G64</f>
        <v>125</v>
      </c>
      <c r="H63" s="48">
        <f>H64</f>
        <v>0</v>
      </c>
      <c r="I63" s="78">
        <f t="shared" si="0"/>
        <v>0</v>
      </c>
    </row>
    <row r="64" spans="1:9" ht="24">
      <c r="A64" s="43"/>
      <c r="B64" s="41" t="s">
        <v>458</v>
      </c>
      <c r="C64" s="42" t="s">
        <v>425</v>
      </c>
      <c r="D64" s="42" t="s">
        <v>446</v>
      </c>
      <c r="E64" s="43" t="s">
        <v>457</v>
      </c>
      <c r="F64" s="43">
        <v>630</v>
      </c>
      <c r="G64" s="48">
        <v>125</v>
      </c>
      <c r="H64" s="48">
        <v>0</v>
      </c>
      <c r="I64" s="78">
        <f t="shared" si="0"/>
        <v>0</v>
      </c>
    </row>
    <row r="65" spans="1:9" ht="12.75">
      <c r="A65" s="43"/>
      <c r="B65" s="41" t="s">
        <v>338</v>
      </c>
      <c r="C65" s="42" t="s">
        <v>434</v>
      </c>
      <c r="D65" s="42" t="s">
        <v>437</v>
      </c>
      <c r="E65" s="43"/>
      <c r="F65" s="43"/>
      <c r="G65" s="48">
        <f>G66</f>
        <v>228</v>
      </c>
      <c r="H65" s="48">
        <f>H66</f>
        <v>6.1</v>
      </c>
      <c r="I65" s="78">
        <f t="shared" si="0"/>
        <v>2.675438596491228</v>
      </c>
    </row>
    <row r="66" spans="1:9" ht="24">
      <c r="A66" s="43"/>
      <c r="B66" s="41" t="s">
        <v>523</v>
      </c>
      <c r="C66" s="42" t="s">
        <v>434</v>
      </c>
      <c r="D66" s="42" t="s">
        <v>437</v>
      </c>
      <c r="E66" s="43" t="s">
        <v>459</v>
      </c>
      <c r="F66" s="43"/>
      <c r="G66" s="48">
        <f>G67</f>
        <v>228</v>
      </c>
      <c r="H66" s="48">
        <f>H67</f>
        <v>6.1</v>
      </c>
      <c r="I66" s="78">
        <f t="shared" si="0"/>
        <v>2.675438596491228</v>
      </c>
    </row>
    <row r="67" spans="1:9" ht="24">
      <c r="A67" s="43"/>
      <c r="B67" s="41" t="s">
        <v>330</v>
      </c>
      <c r="C67" s="42" t="s">
        <v>434</v>
      </c>
      <c r="D67" s="42" t="s">
        <v>437</v>
      </c>
      <c r="E67" s="43" t="s">
        <v>459</v>
      </c>
      <c r="F67" s="43">
        <v>240</v>
      </c>
      <c r="G67" s="48">
        <v>228</v>
      </c>
      <c r="H67" s="48">
        <v>6.1</v>
      </c>
      <c r="I67" s="78">
        <f t="shared" si="0"/>
        <v>2.675438596491228</v>
      </c>
    </row>
    <row r="68" spans="1:9" ht="24">
      <c r="A68" s="43"/>
      <c r="B68" s="41" t="s">
        <v>339</v>
      </c>
      <c r="C68" s="42" t="s">
        <v>426</v>
      </c>
      <c r="D68" s="42" t="s">
        <v>460</v>
      </c>
      <c r="E68" s="43"/>
      <c r="F68" s="43"/>
      <c r="G68" s="48">
        <f>G69</f>
        <v>3017.6</v>
      </c>
      <c r="H68" s="48">
        <f>H69</f>
        <v>591.9</v>
      </c>
      <c r="I68" s="78">
        <f t="shared" si="0"/>
        <v>19.614925768822904</v>
      </c>
    </row>
    <row r="69" spans="1:9" ht="48">
      <c r="A69" s="43"/>
      <c r="B69" s="41" t="s">
        <v>461</v>
      </c>
      <c r="C69" s="42" t="s">
        <v>426</v>
      </c>
      <c r="D69" s="42" t="s">
        <v>460</v>
      </c>
      <c r="E69" s="43" t="s">
        <v>462</v>
      </c>
      <c r="F69" s="43"/>
      <c r="G69" s="48">
        <f>G70+G71+G72</f>
        <v>3017.6</v>
      </c>
      <c r="H69" s="48">
        <f>H70+H71+H72</f>
        <v>591.9</v>
      </c>
      <c r="I69" s="78">
        <f aca="true" t="shared" si="1" ref="I69:I134">SUM(H69/G69*100)</f>
        <v>19.614925768822904</v>
      </c>
    </row>
    <row r="70" spans="1:9" ht="12.75">
      <c r="A70" s="43"/>
      <c r="B70" s="41" t="s">
        <v>337</v>
      </c>
      <c r="C70" s="42" t="s">
        <v>426</v>
      </c>
      <c r="D70" s="42" t="s">
        <v>460</v>
      </c>
      <c r="E70" s="43" t="s">
        <v>462</v>
      </c>
      <c r="F70" s="43">
        <v>110</v>
      </c>
      <c r="G70" s="48">
        <v>2362.5</v>
      </c>
      <c r="H70" s="48">
        <v>439.8</v>
      </c>
      <c r="I70" s="78">
        <f t="shared" si="1"/>
        <v>18.615873015873017</v>
      </c>
    </row>
    <row r="71" spans="1:9" ht="24">
      <c r="A71" s="43"/>
      <c r="B71" s="41" t="s">
        <v>330</v>
      </c>
      <c r="C71" s="42" t="s">
        <v>426</v>
      </c>
      <c r="D71" s="42" t="s">
        <v>460</v>
      </c>
      <c r="E71" s="43" t="s">
        <v>462</v>
      </c>
      <c r="F71" s="43">
        <v>240</v>
      </c>
      <c r="G71" s="48">
        <v>652.6</v>
      </c>
      <c r="H71" s="48">
        <v>152.1</v>
      </c>
      <c r="I71" s="78">
        <f t="shared" si="1"/>
        <v>23.306772908366533</v>
      </c>
    </row>
    <row r="72" spans="1:9" ht="12.75">
      <c r="A72" s="43"/>
      <c r="B72" s="41" t="s">
        <v>332</v>
      </c>
      <c r="C72" s="42" t="s">
        <v>426</v>
      </c>
      <c r="D72" s="42" t="s">
        <v>460</v>
      </c>
      <c r="E72" s="43" t="s">
        <v>462</v>
      </c>
      <c r="F72" s="43">
        <v>850</v>
      </c>
      <c r="G72" s="48">
        <v>2.5</v>
      </c>
      <c r="H72" s="48">
        <v>0</v>
      </c>
      <c r="I72" s="78">
        <f t="shared" si="1"/>
        <v>0</v>
      </c>
    </row>
    <row r="73" spans="1:9" ht="24">
      <c r="A73" s="43"/>
      <c r="B73" s="41" t="s">
        <v>341</v>
      </c>
      <c r="C73" s="42" t="s">
        <v>426</v>
      </c>
      <c r="D73" s="42" t="s">
        <v>463</v>
      </c>
      <c r="E73" s="43"/>
      <c r="F73" s="43"/>
      <c r="G73" s="48">
        <f>SUM(G74)</f>
        <v>250</v>
      </c>
      <c r="H73" s="48">
        <f>SUM(H74)</f>
        <v>0</v>
      </c>
      <c r="I73" s="78">
        <f t="shared" si="1"/>
        <v>0</v>
      </c>
    </row>
    <row r="74" spans="1:9" ht="36">
      <c r="A74" s="43"/>
      <c r="B74" s="41" t="s">
        <v>464</v>
      </c>
      <c r="C74" s="42" t="s">
        <v>426</v>
      </c>
      <c r="D74" s="42" t="s">
        <v>463</v>
      </c>
      <c r="E74" s="43" t="s">
        <v>465</v>
      </c>
      <c r="F74" s="43"/>
      <c r="G74" s="48">
        <f>SUM(G75)</f>
        <v>250</v>
      </c>
      <c r="H74" s="48">
        <f>SUM(H75)</f>
        <v>0</v>
      </c>
      <c r="I74" s="78">
        <f t="shared" si="1"/>
        <v>0</v>
      </c>
    </row>
    <row r="75" spans="1:9" ht="24">
      <c r="A75" s="43"/>
      <c r="B75" s="41" t="s">
        <v>330</v>
      </c>
      <c r="C75" s="42" t="s">
        <v>426</v>
      </c>
      <c r="D75" s="42" t="s">
        <v>463</v>
      </c>
      <c r="E75" s="43" t="s">
        <v>465</v>
      </c>
      <c r="F75" s="43">
        <v>240</v>
      </c>
      <c r="G75" s="48">
        <v>250</v>
      </c>
      <c r="H75" s="48">
        <v>0</v>
      </c>
      <c r="I75" s="78">
        <f t="shared" si="1"/>
        <v>0</v>
      </c>
    </row>
    <row r="76" spans="1:9" ht="12.75">
      <c r="A76" s="43"/>
      <c r="B76" s="41" t="s">
        <v>343</v>
      </c>
      <c r="C76" s="42" t="s">
        <v>437</v>
      </c>
      <c r="D76" s="42" t="s">
        <v>444</v>
      </c>
      <c r="E76" s="43"/>
      <c r="F76" s="43"/>
      <c r="G76" s="48">
        <f>G77+G81</f>
        <v>11544.6</v>
      </c>
      <c r="H76" s="48">
        <f>H77+H81</f>
        <v>2068.3</v>
      </c>
      <c r="I76" s="78">
        <f t="shared" si="1"/>
        <v>17.915735495383124</v>
      </c>
    </row>
    <row r="77" spans="1:9" ht="48">
      <c r="A77" s="43"/>
      <c r="B77" s="41" t="s">
        <v>466</v>
      </c>
      <c r="C77" s="42" t="s">
        <v>437</v>
      </c>
      <c r="D77" s="42" t="s">
        <v>444</v>
      </c>
      <c r="E77" s="43" t="s">
        <v>467</v>
      </c>
      <c r="F77" s="43"/>
      <c r="G77" s="48">
        <f>G78+G79+G80</f>
        <v>11117.9</v>
      </c>
      <c r="H77" s="48">
        <f>H78+H79+H80</f>
        <v>2068.3</v>
      </c>
      <c r="I77" s="78">
        <f t="shared" si="1"/>
        <v>18.603333363315016</v>
      </c>
    </row>
    <row r="78" spans="1:9" ht="12.75">
      <c r="A78" s="43"/>
      <c r="B78" s="41" t="s">
        <v>337</v>
      </c>
      <c r="C78" s="42" t="s">
        <v>437</v>
      </c>
      <c r="D78" s="42" t="s">
        <v>444</v>
      </c>
      <c r="E78" s="43" t="s">
        <v>467</v>
      </c>
      <c r="F78" s="43">
        <v>110</v>
      </c>
      <c r="G78" s="48">
        <v>4608.9</v>
      </c>
      <c r="H78" s="48">
        <v>775.9</v>
      </c>
      <c r="I78" s="78">
        <f t="shared" si="1"/>
        <v>16.834819588188072</v>
      </c>
    </row>
    <row r="79" spans="1:9" ht="24">
      <c r="A79" s="43"/>
      <c r="B79" s="41" t="s">
        <v>330</v>
      </c>
      <c r="C79" s="42" t="s">
        <v>437</v>
      </c>
      <c r="D79" s="42" t="s">
        <v>444</v>
      </c>
      <c r="E79" s="43" t="s">
        <v>467</v>
      </c>
      <c r="F79" s="43">
        <v>240</v>
      </c>
      <c r="G79" s="48">
        <v>818.2</v>
      </c>
      <c r="H79" s="48">
        <v>62.7</v>
      </c>
      <c r="I79" s="78">
        <f t="shared" si="1"/>
        <v>7.663163040821315</v>
      </c>
    </row>
    <row r="80" spans="1:9" ht="36">
      <c r="A80" s="43"/>
      <c r="B80" s="41" t="s">
        <v>344</v>
      </c>
      <c r="C80" s="42" t="s">
        <v>437</v>
      </c>
      <c r="D80" s="42" t="s">
        <v>444</v>
      </c>
      <c r="E80" s="43" t="s">
        <v>467</v>
      </c>
      <c r="F80" s="43">
        <v>810</v>
      </c>
      <c r="G80" s="48">
        <v>5690.8</v>
      </c>
      <c r="H80" s="48">
        <v>1229.7</v>
      </c>
      <c r="I80" s="78">
        <f t="shared" si="1"/>
        <v>21.608561186476418</v>
      </c>
    </row>
    <row r="81" spans="1:9" ht="36">
      <c r="A81" s="43"/>
      <c r="B81" s="41" t="s">
        <v>442</v>
      </c>
      <c r="C81" s="42" t="s">
        <v>437</v>
      </c>
      <c r="D81" s="42" t="s">
        <v>444</v>
      </c>
      <c r="E81" s="43" t="s">
        <v>443</v>
      </c>
      <c r="F81" s="43"/>
      <c r="G81" s="48">
        <f>G82</f>
        <v>426.7</v>
      </c>
      <c r="H81" s="48">
        <f>H82</f>
        <v>0</v>
      </c>
      <c r="I81" s="78">
        <f>SUM(H81/G81*100)</f>
        <v>0</v>
      </c>
    </row>
    <row r="82" spans="1:9" ht="24">
      <c r="A82" s="43"/>
      <c r="B82" s="41" t="s">
        <v>330</v>
      </c>
      <c r="C82" s="42" t="s">
        <v>437</v>
      </c>
      <c r="D82" s="42" t="s">
        <v>444</v>
      </c>
      <c r="E82" s="43" t="s">
        <v>443</v>
      </c>
      <c r="F82" s="43">
        <v>240</v>
      </c>
      <c r="G82" s="48">
        <v>426.7</v>
      </c>
      <c r="H82" s="48">
        <v>0</v>
      </c>
      <c r="I82" s="78">
        <f>SUM(H82/G82*100)</f>
        <v>0</v>
      </c>
    </row>
    <row r="83" spans="1:9" ht="12.75">
      <c r="A83" s="43"/>
      <c r="B83" s="41" t="s">
        <v>345</v>
      </c>
      <c r="C83" s="42" t="s">
        <v>437</v>
      </c>
      <c r="D83" s="42" t="s">
        <v>460</v>
      </c>
      <c r="E83" s="43"/>
      <c r="F83" s="43"/>
      <c r="G83" s="48">
        <f>G84+G86</f>
        <v>8167.6</v>
      </c>
      <c r="H83" s="48">
        <f>H84+H86</f>
        <v>0</v>
      </c>
      <c r="I83" s="78">
        <f t="shared" si="1"/>
        <v>0</v>
      </c>
    </row>
    <row r="84" spans="1:9" ht="36">
      <c r="A84" s="43"/>
      <c r="B84" s="41" t="s">
        <v>468</v>
      </c>
      <c r="C84" s="42" t="s">
        <v>437</v>
      </c>
      <c r="D84" s="42" t="s">
        <v>460</v>
      </c>
      <c r="E84" s="43" t="s">
        <v>469</v>
      </c>
      <c r="F84" s="43"/>
      <c r="G84" s="48">
        <f>G85</f>
        <v>8067.6</v>
      </c>
      <c r="H84" s="48">
        <f>H85</f>
        <v>0</v>
      </c>
      <c r="I84" s="78">
        <f t="shared" si="1"/>
        <v>0</v>
      </c>
    </row>
    <row r="85" spans="1:9" ht="24">
      <c r="A85" s="43"/>
      <c r="B85" s="41" t="s">
        <v>330</v>
      </c>
      <c r="C85" s="42" t="s">
        <v>437</v>
      </c>
      <c r="D85" s="42" t="s">
        <v>460</v>
      </c>
      <c r="E85" s="43" t="s">
        <v>469</v>
      </c>
      <c r="F85" s="43">
        <v>240</v>
      </c>
      <c r="G85" s="48">
        <v>8067.6</v>
      </c>
      <c r="H85" s="48">
        <v>0</v>
      </c>
      <c r="I85" s="78">
        <f t="shared" si="1"/>
        <v>0</v>
      </c>
    </row>
    <row r="86" spans="1:9" ht="36">
      <c r="A86" s="43"/>
      <c r="B86" s="41" t="s">
        <v>470</v>
      </c>
      <c r="C86" s="42" t="s">
        <v>437</v>
      </c>
      <c r="D86" s="42" t="s">
        <v>460</v>
      </c>
      <c r="E86" s="43" t="s">
        <v>471</v>
      </c>
      <c r="F86" s="43"/>
      <c r="G86" s="48">
        <f>G87</f>
        <v>100</v>
      </c>
      <c r="H86" s="48">
        <f>H87</f>
        <v>0</v>
      </c>
      <c r="I86" s="78">
        <f t="shared" si="1"/>
        <v>0</v>
      </c>
    </row>
    <row r="87" spans="1:9" ht="24">
      <c r="A87" s="43"/>
      <c r="B87" s="41" t="s">
        <v>330</v>
      </c>
      <c r="C87" s="42" t="s">
        <v>437</v>
      </c>
      <c r="D87" s="42" t="s">
        <v>460</v>
      </c>
      <c r="E87" s="43" t="s">
        <v>471</v>
      </c>
      <c r="F87" s="43">
        <v>240</v>
      </c>
      <c r="G87" s="48">
        <v>100</v>
      </c>
      <c r="H87" s="48">
        <v>0</v>
      </c>
      <c r="I87" s="78">
        <f t="shared" si="1"/>
        <v>0</v>
      </c>
    </row>
    <row r="88" spans="1:9" ht="12.75">
      <c r="A88" s="43"/>
      <c r="B88" s="41" t="s">
        <v>346</v>
      </c>
      <c r="C88" s="42" t="s">
        <v>437</v>
      </c>
      <c r="D88" s="42" t="s">
        <v>472</v>
      </c>
      <c r="E88" s="43"/>
      <c r="F88" s="43"/>
      <c r="G88" s="48">
        <f>G89</f>
        <v>175</v>
      </c>
      <c r="H88" s="48">
        <f>H89</f>
        <v>0</v>
      </c>
      <c r="I88" s="78">
        <f t="shared" si="1"/>
        <v>0</v>
      </c>
    </row>
    <row r="89" spans="1:9" ht="24">
      <c r="A89" s="43"/>
      <c r="B89" s="41" t="s">
        <v>473</v>
      </c>
      <c r="C89" s="42" t="s">
        <v>437</v>
      </c>
      <c r="D89" s="42" t="s">
        <v>472</v>
      </c>
      <c r="E89" s="43" t="s">
        <v>474</v>
      </c>
      <c r="F89" s="43"/>
      <c r="G89" s="48">
        <f>G90</f>
        <v>175</v>
      </c>
      <c r="H89" s="48">
        <f>H90</f>
        <v>0</v>
      </c>
      <c r="I89" s="78">
        <f t="shared" si="1"/>
        <v>0</v>
      </c>
    </row>
    <row r="90" spans="1:9" ht="24">
      <c r="A90" s="43"/>
      <c r="B90" s="41" t="s">
        <v>330</v>
      </c>
      <c r="C90" s="42" t="s">
        <v>437</v>
      </c>
      <c r="D90" s="42" t="s">
        <v>472</v>
      </c>
      <c r="E90" s="43" t="s">
        <v>474</v>
      </c>
      <c r="F90" s="43">
        <v>240</v>
      </c>
      <c r="G90" s="48">
        <v>175</v>
      </c>
      <c r="H90" s="48">
        <v>0</v>
      </c>
      <c r="I90" s="78">
        <f t="shared" si="1"/>
        <v>0</v>
      </c>
    </row>
    <row r="91" spans="1:9" ht="12.75">
      <c r="A91" s="43"/>
      <c r="B91" s="41" t="s">
        <v>348</v>
      </c>
      <c r="C91" s="42" t="s">
        <v>437</v>
      </c>
      <c r="D91" s="42" t="s">
        <v>475</v>
      </c>
      <c r="E91" s="43"/>
      <c r="F91" s="43"/>
      <c r="G91" s="48">
        <f>G92</f>
        <v>100</v>
      </c>
      <c r="H91" s="48">
        <f>H92</f>
        <v>0</v>
      </c>
      <c r="I91" s="78">
        <f t="shared" si="1"/>
        <v>0</v>
      </c>
    </row>
    <row r="92" spans="1:9" ht="36">
      <c r="A92" s="43"/>
      <c r="B92" s="41" t="s">
        <v>476</v>
      </c>
      <c r="C92" s="42" t="s">
        <v>437</v>
      </c>
      <c r="D92" s="42" t="s">
        <v>475</v>
      </c>
      <c r="E92" s="43" t="s">
        <v>477</v>
      </c>
      <c r="F92" s="43"/>
      <c r="G92" s="48">
        <f>G93</f>
        <v>100</v>
      </c>
      <c r="H92" s="48">
        <f>H93</f>
        <v>0</v>
      </c>
      <c r="I92" s="78">
        <f t="shared" si="1"/>
        <v>0</v>
      </c>
    </row>
    <row r="93" spans="1:9" ht="24">
      <c r="A93" s="43"/>
      <c r="B93" s="41" t="s">
        <v>330</v>
      </c>
      <c r="C93" s="42" t="s">
        <v>437</v>
      </c>
      <c r="D93" s="42" t="s">
        <v>475</v>
      </c>
      <c r="E93" s="43" t="s">
        <v>477</v>
      </c>
      <c r="F93" s="43">
        <v>240</v>
      </c>
      <c r="G93" s="48">
        <v>100</v>
      </c>
      <c r="H93" s="48">
        <v>0</v>
      </c>
      <c r="I93" s="78">
        <f t="shared" si="1"/>
        <v>0</v>
      </c>
    </row>
    <row r="94" spans="1:9" ht="12.75">
      <c r="A94" s="43"/>
      <c r="B94" s="41" t="s">
        <v>354</v>
      </c>
      <c r="C94" s="42" t="s">
        <v>444</v>
      </c>
      <c r="D94" s="42" t="s">
        <v>426</v>
      </c>
      <c r="E94" s="43"/>
      <c r="F94" s="43"/>
      <c r="G94" s="48">
        <f>G95+G97</f>
        <v>13391.300000000001</v>
      </c>
      <c r="H94" s="48">
        <f>H95+H97</f>
        <v>94.5</v>
      </c>
      <c r="I94" s="78">
        <f t="shared" si="1"/>
        <v>0.7056820472993659</v>
      </c>
    </row>
    <row r="95" spans="1:9" ht="36">
      <c r="A95" s="43"/>
      <c r="B95" s="41" t="s">
        <v>468</v>
      </c>
      <c r="C95" s="42" t="s">
        <v>444</v>
      </c>
      <c r="D95" s="42" t="s">
        <v>426</v>
      </c>
      <c r="E95" s="43" t="s">
        <v>469</v>
      </c>
      <c r="F95" s="43"/>
      <c r="G95" s="44">
        <f>G96</f>
        <v>13295.7</v>
      </c>
      <c r="H95" s="44">
        <f>H96</f>
        <v>94.5</v>
      </c>
      <c r="I95" s="78">
        <f t="shared" si="1"/>
        <v>0.7107561091179855</v>
      </c>
    </row>
    <row r="96" spans="1:9" ht="24">
      <c r="A96" s="43"/>
      <c r="B96" s="41" t="s">
        <v>330</v>
      </c>
      <c r="C96" s="42" t="s">
        <v>444</v>
      </c>
      <c r="D96" s="42" t="s">
        <v>426</v>
      </c>
      <c r="E96" s="43" t="s">
        <v>469</v>
      </c>
      <c r="F96" s="43">
        <v>240</v>
      </c>
      <c r="G96" s="48">
        <v>13295.7</v>
      </c>
      <c r="H96" s="48">
        <v>94.5</v>
      </c>
      <c r="I96" s="78">
        <f t="shared" si="1"/>
        <v>0.7107561091179855</v>
      </c>
    </row>
    <row r="97" spans="1:9" ht="36">
      <c r="A97" s="52"/>
      <c r="B97" s="53" t="s">
        <v>342</v>
      </c>
      <c r="C97" s="54" t="s">
        <v>444</v>
      </c>
      <c r="D97" s="54" t="s">
        <v>426</v>
      </c>
      <c r="E97" s="52" t="s">
        <v>465</v>
      </c>
      <c r="F97" s="52"/>
      <c r="G97" s="48">
        <f>SUM(G98)</f>
        <v>95.6</v>
      </c>
      <c r="H97" s="48">
        <f>SUM(H98)</f>
        <v>0</v>
      </c>
      <c r="I97" s="78">
        <f t="shared" si="1"/>
        <v>0</v>
      </c>
    </row>
    <row r="98" spans="1:9" ht="24">
      <c r="A98" s="52"/>
      <c r="B98" s="53" t="s">
        <v>330</v>
      </c>
      <c r="C98" s="54" t="s">
        <v>444</v>
      </c>
      <c r="D98" s="54" t="s">
        <v>426</v>
      </c>
      <c r="E98" s="52" t="s">
        <v>465</v>
      </c>
      <c r="F98" s="52">
        <v>240</v>
      </c>
      <c r="G98" s="48">
        <v>95.6</v>
      </c>
      <c r="H98" s="48">
        <v>0</v>
      </c>
      <c r="I98" s="78">
        <f t="shared" si="1"/>
        <v>0</v>
      </c>
    </row>
    <row r="99" spans="1:9" ht="12.75">
      <c r="A99" s="43"/>
      <c r="B99" s="41" t="s">
        <v>355</v>
      </c>
      <c r="C99" s="42" t="s">
        <v>430</v>
      </c>
      <c r="D99" s="42" t="s">
        <v>444</v>
      </c>
      <c r="E99" s="43"/>
      <c r="F99" s="43"/>
      <c r="G99" s="48">
        <f>G100</f>
        <v>36813.1</v>
      </c>
      <c r="H99" s="48">
        <f>H100</f>
        <v>0</v>
      </c>
      <c r="I99" s="78">
        <f t="shared" si="1"/>
        <v>0</v>
      </c>
    </row>
    <row r="100" spans="1:9" ht="36">
      <c r="A100" s="43"/>
      <c r="B100" s="41" t="s">
        <v>442</v>
      </c>
      <c r="C100" s="42" t="s">
        <v>430</v>
      </c>
      <c r="D100" s="42" t="s">
        <v>444</v>
      </c>
      <c r="E100" s="43" t="s">
        <v>443</v>
      </c>
      <c r="F100" s="43"/>
      <c r="G100" s="48">
        <f>G101+G102</f>
        <v>36813.1</v>
      </c>
      <c r="H100" s="48">
        <f>H101+H102</f>
        <v>0</v>
      </c>
      <c r="I100" s="78">
        <f t="shared" si="1"/>
        <v>0</v>
      </c>
    </row>
    <row r="101" spans="1:9" ht="24">
      <c r="A101" s="43"/>
      <c r="B101" s="41" t="s">
        <v>330</v>
      </c>
      <c r="C101" s="42" t="s">
        <v>430</v>
      </c>
      <c r="D101" s="42" t="s">
        <v>444</v>
      </c>
      <c r="E101" s="43" t="s">
        <v>443</v>
      </c>
      <c r="F101" s="43">
        <v>240</v>
      </c>
      <c r="G101" s="48">
        <v>7549.9</v>
      </c>
      <c r="H101" s="48">
        <v>0</v>
      </c>
      <c r="I101" s="78">
        <f t="shared" si="1"/>
        <v>0</v>
      </c>
    </row>
    <row r="102" spans="1:9" ht="12.75">
      <c r="A102" s="43"/>
      <c r="B102" s="41" t="s">
        <v>351</v>
      </c>
      <c r="C102" s="42" t="s">
        <v>430</v>
      </c>
      <c r="D102" s="42" t="s">
        <v>444</v>
      </c>
      <c r="E102" s="43" t="s">
        <v>443</v>
      </c>
      <c r="F102" s="43">
        <v>410</v>
      </c>
      <c r="G102" s="48">
        <v>29263.2</v>
      </c>
      <c r="H102" s="48">
        <v>0</v>
      </c>
      <c r="I102" s="78">
        <f t="shared" si="1"/>
        <v>0</v>
      </c>
    </row>
    <row r="103" spans="1:9" ht="12.75">
      <c r="A103" s="43"/>
      <c r="B103" s="41" t="s">
        <v>356</v>
      </c>
      <c r="C103" s="42" t="s">
        <v>478</v>
      </c>
      <c r="D103" s="42" t="s">
        <v>434</v>
      </c>
      <c r="E103" s="43"/>
      <c r="F103" s="43"/>
      <c r="G103" s="48">
        <f>SUM(G104)</f>
        <v>634</v>
      </c>
      <c r="H103" s="48">
        <f>SUM(H104)</f>
        <v>0</v>
      </c>
      <c r="I103" s="78">
        <f t="shared" si="1"/>
        <v>0</v>
      </c>
    </row>
    <row r="104" spans="1:9" ht="36">
      <c r="A104" s="43"/>
      <c r="B104" s="41" t="s">
        <v>515</v>
      </c>
      <c r="C104" s="42" t="s">
        <v>478</v>
      </c>
      <c r="D104" s="42" t="s">
        <v>434</v>
      </c>
      <c r="E104" s="43" t="s">
        <v>494</v>
      </c>
      <c r="F104" s="43"/>
      <c r="G104" s="48">
        <f>SUM(G105)</f>
        <v>634</v>
      </c>
      <c r="H104" s="48">
        <f>SUM(H105)</f>
        <v>0</v>
      </c>
      <c r="I104" s="78">
        <f t="shared" si="1"/>
        <v>0</v>
      </c>
    </row>
    <row r="105" spans="1:9" ht="24">
      <c r="A105" s="43"/>
      <c r="B105" s="41" t="s">
        <v>330</v>
      </c>
      <c r="C105" s="42" t="s">
        <v>478</v>
      </c>
      <c r="D105" s="42" t="s">
        <v>434</v>
      </c>
      <c r="E105" s="43" t="s">
        <v>494</v>
      </c>
      <c r="F105" s="43">
        <v>240</v>
      </c>
      <c r="G105" s="48">
        <v>634</v>
      </c>
      <c r="H105" s="48">
        <v>0</v>
      </c>
      <c r="I105" s="78">
        <f t="shared" si="1"/>
        <v>0</v>
      </c>
    </row>
    <row r="106" spans="1:9" ht="12.75">
      <c r="A106" s="43"/>
      <c r="B106" s="41" t="s">
        <v>360</v>
      </c>
      <c r="C106" s="42" t="s">
        <v>478</v>
      </c>
      <c r="D106" s="42" t="s">
        <v>478</v>
      </c>
      <c r="E106" s="43"/>
      <c r="F106" s="43"/>
      <c r="G106" s="48">
        <f>G107</f>
        <v>5233</v>
      </c>
      <c r="H106" s="48">
        <f>H107</f>
        <v>0</v>
      </c>
      <c r="I106" s="78">
        <f t="shared" si="1"/>
        <v>0</v>
      </c>
    </row>
    <row r="107" spans="1:9" ht="24">
      <c r="A107" s="43"/>
      <c r="B107" s="41" t="s">
        <v>479</v>
      </c>
      <c r="C107" s="42" t="s">
        <v>478</v>
      </c>
      <c r="D107" s="42" t="s">
        <v>478</v>
      </c>
      <c r="E107" s="43" t="s">
        <v>480</v>
      </c>
      <c r="F107" s="43"/>
      <c r="G107" s="48">
        <f>G108+G109</f>
        <v>5233</v>
      </c>
      <c r="H107" s="48">
        <f>H108+H109</f>
        <v>0</v>
      </c>
      <c r="I107" s="78">
        <f t="shared" si="1"/>
        <v>0</v>
      </c>
    </row>
    <row r="108" spans="1:9" ht="24">
      <c r="A108" s="43"/>
      <c r="B108" s="41" t="s">
        <v>330</v>
      </c>
      <c r="C108" s="42" t="s">
        <v>478</v>
      </c>
      <c r="D108" s="42" t="s">
        <v>478</v>
      </c>
      <c r="E108" s="43" t="s">
        <v>480</v>
      </c>
      <c r="F108" s="43">
        <v>240</v>
      </c>
      <c r="G108" s="48">
        <v>4943</v>
      </c>
      <c r="H108" s="48">
        <v>0</v>
      </c>
      <c r="I108" s="78">
        <f t="shared" si="1"/>
        <v>0</v>
      </c>
    </row>
    <row r="109" spans="1:9" ht="12.75">
      <c r="A109" s="43"/>
      <c r="B109" s="41" t="s">
        <v>361</v>
      </c>
      <c r="C109" s="42" t="s">
        <v>478</v>
      </c>
      <c r="D109" s="42" t="s">
        <v>478</v>
      </c>
      <c r="E109" s="43" t="s">
        <v>480</v>
      </c>
      <c r="F109" s="43">
        <v>350</v>
      </c>
      <c r="G109" s="48">
        <v>290</v>
      </c>
      <c r="H109" s="48">
        <v>0</v>
      </c>
      <c r="I109" s="78">
        <f t="shared" si="1"/>
        <v>0</v>
      </c>
    </row>
    <row r="110" spans="1:9" ht="12.75">
      <c r="A110" s="43"/>
      <c r="B110" s="41" t="s">
        <v>365</v>
      </c>
      <c r="C110" s="42" t="s">
        <v>472</v>
      </c>
      <c r="D110" s="42" t="s">
        <v>425</v>
      </c>
      <c r="E110" s="43"/>
      <c r="F110" s="43"/>
      <c r="G110" s="48">
        <f>G111</f>
        <v>3000</v>
      </c>
      <c r="H110" s="48">
        <f>H111</f>
        <v>614.6</v>
      </c>
      <c r="I110" s="78">
        <f t="shared" si="1"/>
        <v>20.486666666666668</v>
      </c>
    </row>
    <row r="111" spans="1:9" ht="72">
      <c r="A111" s="43"/>
      <c r="B111" s="41" t="s">
        <v>366</v>
      </c>
      <c r="C111" s="42" t="s">
        <v>472</v>
      </c>
      <c r="D111" s="42" t="s">
        <v>425</v>
      </c>
      <c r="E111" s="43" t="s">
        <v>481</v>
      </c>
      <c r="F111" s="43"/>
      <c r="G111" s="48">
        <f>G112</f>
        <v>3000</v>
      </c>
      <c r="H111" s="48">
        <f>H112</f>
        <v>614.6</v>
      </c>
      <c r="I111" s="78">
        <f t="shared" si="1"/>
        <v>20.486666666666668</v>
      </c>
    </row>
    <row r="112" spans="1:9" ht="12.75">
      <c r="A112" s="43"/>
      <c r="B112" s="41" t="s">
        <v>368</v>
      </c>
      <c r="C112" s="42" t="s">
        <v>472</v>
      </c>
      <c r="D112" s="42" t="s">
        <v>425</v>
      </c>
      <c r="E112" s="43" t="s">
        <v>481</v>
      </c>
      <c r="F112" s="43">
        <v>310</v>
      </c>
      <c r="G112" s="48">
        <v>3000</v>
      </c>
      <c r="H112" s="48">
        <v>614.6</v>
      </c>
      <c r="I112" s="78">
        <f t="shared" si="1"/>
        <v>20.486666666666668</v>
      </c>
    </row>
    <row r="113" spans="1:9" ht="12.75">
      <c r="A113" s="43"/>
      <c r="B113" s="41" t="s">
        <v>369</v>
      </c>
      <c r="C113" s="42" t="s">
        <v>472</v>
      </c>
      <c r="D113" s="42" t="s">
        <v>434</v>
      </c>
      <c r="E113" s="43"/>
      <c r="F113" s="43"/>
      <c r="G113" s="48">
        <f>G114</f>
        <v>3580.5</v>
      </c>
      <c r="H113" s="48">
        <f>H114</f>
        <v>601.3</v>
      </c>
      <c r="I113" s="78">
        <f t="shared" si="1"/>
        <v>16.793743890518083</v>
      </c>
    </row>
    <row r="114" spans="1:9" ht="72">
      <c r="A114" s="43"/>
      <c r="B114" s="41" t="s">
        <v>366</v>
      </c>
      <c r="C114" s="42" t="s">
        <v>472</v>
      </c>
      <c r="D114" s="42" t="s">
        <v>434</v>
      </c>
      <c r="E114" s="43" t="s">
        <v>481</v>
      </c>
      <c r="F114" s="43"/>
      <c r="G114" s="48">
        <f>G115+G116</f>
        <v>3580.5</v>
      </c>
      <c r="H114" s="48">
        <f>H115+H116</f>
        <v>601.3</v>
      </c>
      <c r="I114" s="78">
        <f t="shared" si="1"/>
        <v>16.793743890518083</v>
      </c>
    </row>
    <row r="115" spans="1:9" ht="12.75">
      <c r="A115" s="43"/>
      <c r="B115" s="41" t="s">
        <v>337</v>
      </c>
      <c r="C115" s="42" t="s">
        <v>472</v>
      </c>
      <c r="D115" s="42" t="s">
        <v>434</v>
      </c>
      <c r="E115" s="43" t="s">
        <v>481</v>
      </c>
      <c r="F115" s="43">
        <v>110</v>
      </c>
      <c r="G115" s="48">
        <v>3199.7</v>
      </c>
      <c r="H115" s="48">
        <v>594</v>
      </c>
      <c r="I115" s="78">
        <f t="shared" si="1"/>
        <v>18.564240397537272</v>
      </c>
    </row>
    <row r="116" spans="1:9" ht="24">
      <c r="A116" s="43"/>
      <c r="B116" s="41" t="s">
        <v>330</v>
      </c>
      <c r="C116" s="42" t="s">
        <v>472</v>
      </c>
      <c r="D116" s="42" t="s">
        <v>434</v>
      </c>
      <c r="E116" s="43" t="s">
        <v>481</v>
      </c>
      <c r="F116" s="43">
        <v>240</v>
      </c>
      <c r="G116" s="48">
        <v>380.8</v>
      </c>
      <c r="H116" s="48">
        <v>7.3</v>
      </c>
      <c r="I116" s="78">
        <f t="shared" si="1"/>
        <v>1.917016806722689</v>
      </c>
    </row>
    <row r="117" spans="1:9" ht="12.75">
      <c r="A117" s="43"/>
      <c r="B117" s="41" t="s">
        <v>367</v>
      </c>
      <c r="C117" s="42" t="s">
        <v>472</v>
      </c>
      <c r="D117" s="42" t="s">
        <v>426</v>
      </c>
      <c r="E117" s="43"/>
      <c r="F117" s="43"/>
      <c r="G117" s="48">
        <f>G118</f>
        <v>500</v>
      </c>
      <c r="H117" s="48">
        <f>H118</f>
        <v>10</v>
      </c>
      <c r="I117" s="78">
        <f t="shared" si="1"/>
        <v>2</v>
      </c>
    </row>
    <row r="118" spans="1:9" ht="72">
      <c r="A118" s="43"/>
      <c r="B118" s="41" t="s">
        <v>366</v>
      </c>
      <c r="C118" s="42" t="s">
        <v>472</v>
      </c>
      <c r="D118" s="42" t="s">
        <v>426</v>
      </c>
      <c r="E118" s="43" t="s">
        <v>481</v>
      </c>
      <c r="F118" s="43"/>
      <c r="G118" s="48">
        <f>G119</f>
        <v>500</v>
      </c>
      <c r="H118" s="48">
        <f>H119</f>
        <v>10</v>
      </c>
      <c r="I118" s="78">
        <f t="shared" si="1"/>
        <v>2</v>
      </c>
    </row>
    <row r="119" spans="1:9" ht="12.75">
      <c r="A119" s="43"/>
      <c r="B119" s="41" t="s">
        <v>368</v>
      </c>
      <c r="C119" s="42" t="s">
        <v>472</v>
      </c>
      <c r="D119" s="42" t="s">
        <v>426</v>
      </c>
      <c r="E119" s="43" t="s">
        <v>481</v>
      </c>
      <c r="F119" s="43">
        <v>310</v>
      </c>
      <c r="G119" s="48">
        <v>500</v>
      </c>
      <c r="H119" s="48">
        <v>10</v>
      </c>
      <c r="I119" s="78">
        <f t="shared" si="1"/>
        <v>2</v>
      </c>
    </row>
    <row r="120" spans="1:9" ht="12.75">
      <c r="A120" s="43"/>
      <c r="B120" s="41" t="s">
        <v>371</v>
      </c>
      <c r="C120" s="42" t="s">
        <v>472</v>
      </c>
      <c r="D120" s="42" t="s">
        <v>437</v>
      </c>
      <c r="E120" s="43"/>
      <c r="F120" s="43"/>
      <c r="G120" s="48">
        <f>G121</f>
        <v>5963</v>
      </c>
      <c r="H120" s="48">
        <f>H121</f>
        <v>1357.4</v>
      </c>
      <c r="I120" s="78">
        <f t="shared" si="1"/>
        <v>22.76370954217676</v>
      </c>
    </row>
    <row r="121" spans="1:9" ht="72">
      <c r="A121" s="43"/>
      <c r="B121" s="41" t="s">
        <v>366</v>
      </c>
      <c r="C121" s="42" t="s">
        <v>472</v>
      </c>
      <c r="D121" s="42" t="s">
        <v>437</v>
      </c>
      <c r="E121" s="43" t="s">
        <v>481</v>
      </c>
      <c r="F121" s="43"/>
      <c r="G121" s="48">
        <f>G122</f>
        <v>5963</v>
      </c>
      <c r="H121" s="48">
        <f>H122</f>
        <v>1357.4</v>
      </c>
      <c r="I121" s="78">
        <f t="shared" si="1"/>
        <v>22.76370954217676</v>
      </c>
    </row>
    <row r="122" spans="1:9" ht="24">
      <c r="A122" s="43"/>
      <c r="B122" s="41" t="s">
        <v>370</v>
      </c>
      <c r="C122" s="42" t="s">
        <v>472</v>
      </c>
      <c r="D122" s="42" t="s">
        <v>437</v>
      </c>
      <c r="E122" s="43" t="s">
        <v>481</v>
      </c>
      <c r="F122" s="43">
        <v>320</v>
      </c>
      <c r="G122" s="48">
        <v>5963</v>
      </c>
      <c r="H122" s="48">
        <v>1357.4</v>
      </c>
      <c r="I122" s="78">
        <f t="shared" si="1"/>
        <v>22.76370954217676</v>
      </c>
    </row>
    <row r="123" spans="1:9" ht="12.75">
      <c r="A123" s="43"/>
      <c r="B123" s="41" t="s">
        <v>372</v>
      </c>
      <c r="C123" s="42" t="s">
        <v>472</v>
      </c>
      <c r="D123" s="42" t="s">
        <v>430</v>
      </c>
      <c r="E123" s="43"/>
      <c r="F123" s="43"/>
      <c r="G123" s="48">
        <f>G124</f>
        <v>505.90000000000003</v>
      </c>
      <c r="H123" s="48">
        <f>H124</f>
        <v>72.8</v>
      </c>
      <c r="I123" s="78">
        <f t="shared" si="1"/>
        <v>14.390195690847992</v>
      </c>
    </row>
    <row r="124" spans="1:9" ht="36">
      <c r="A124" s="43"/>
      <c r="B124" s="41" t="s">
        <v>435</v>
      </c>
      <c r="C124" s="42" t="s">
        <v>472</v>
      </c>
      <c r="D124" s="42" t="s">
        <v>430</v>
      </c>
      <c r="E124" s="43" t="s">
        <v>436</v>
      </c>
      <c r="F124" s="43"/>
      <c r="G124" s="48">
        <f>G125+G126</f>
        <v>505.90000000000003</v>
      </c>
      <c r="H124" s="48">
        <f>H125+H126</f>
        <v>72.8</v>
      </c>
      <c r="I124" s="78">
        <f t="shared" si="1"/>
        <v>14.390195690847992</v>
      </c>
    </row>
    <row r="125" spans="1:9" ht="24">
      <c r="A125" s="43"/>
      <c r="B125" s="41" t="s">
        <v>327</v>
      </c>
      <c r="C125" s="42" t="s">
        <v>472</v>
      </c>
      <c r="D125" s="42" t="s">
        <v>430</v>
      </c>
      <c r="E125" s="43" t="s">
        <v>436</v>
      </c>
      <c r="F125" s="43">
        <v>120</v>
      </c>
      <c r="G125" s="48">
        <v>447.8</v>
      </c>
      <c r="H125" s="48">
        <v>72</v>
      </c>
      <c r="I125" s="78">
        <f t="shared" si="1"/>
        <v>16.078606520768197</v>
      </c>
    </row>
    <row r="126" spans="1:9" ht="24">
      <c r="A126" s="43"/>
      <c r="B126" s="41" t="s">
        <v>330</v>
      </c>
      <c r="C126" s="42" t="s">
        <v>472</v>
      </c>
      <c r="D126" s="42" t="s">
        <v>430</v>
      </c>
      <c r="E126" s="43" t="s">
        <v>436</v>
      </c>
      <c r="F126" s="43">
        <v>240</v>
      </c>
      <c r="G126" s="48">
        <v>58.1</v>
      </c>
      <c r="H126" s="48">
        <v>0.8</v>
      </c>
      <c r="I126" s="78">
        <f t="shared" si="1"/>
        <v>1.376936316695353</v>
      </c>
    </row>
    <row r="127" spans="1:9" ht="12.75">
      <c r="A127" s="43"/>
      <c r="B127" s="41" t="s">
        <v>378</v>
      </c>
      <c r="C127" s="42" t="s">
        <v>463</v>
      </c>
      <c r="D127" s="42" t="s">
        <v>426</v>
      </c>
      <c r="E127" s="43"/>
      <c r="F127" s="43"/>
      <c r="G127" s="48">
        <f>G128+G130</f>
        <v>5408.7</v>
      </c>
      <c r="H127" s="48">
        <f>H128+H130</f>
        <v>2546.9</v>
      </c>
      <c r="I127" s="78">
        <f t="shared" si="1"/>
        <v>47.08894928541055</v>
      </c>
    </row>
    <row r="128" spans="1:9" ht="36">
      <c r="A128" s="36"/>
      <c r="B128" s="55" t="s">
        <v>435</v>
      </c>
      <c r="C128" s="42" t="s">
        <v>463</v>
      </c>
      <c r="D128" s="42" t="s">
        <v>426</v>
      </c>
      <c r="E128" s="43" t="s">
        <v>436</v>
      </c>
      <c r="F128" s="43"/>
      <c r="G128" s="48">
        <f>G129</f>
        <v>4558.2</v>
      </c>
      <c r="H128" s="48">
        <f>H129</f>
        <v>2546.9</v>
      </c>
      <c r="I128" s="78">
        <f t="shared" si="1"/>
        <v>55.875126146285815</v>
      </c>
    </row>
    <row r="129" spans="1:9" ht="12.75">
      <c r="A129" s="36"/>
      <c r="B129" s="41" t="s">
        <v>295</v>
      </c>
      <c r="C129" s="42" t="s">
        <v>463</v>
      </c>
      <c r="D129" s="42" t="s">
        <v>426</v>
      </c>
      <c r="E129" s="43" t="s">
        <v>436</v>
      </c>
      <c r="F129" s="43">
        <v>540</v>
      </c>
      <c r="G129" s="48">
        <v>4558.2</v>
      </c>
      <c r="H129" s="48">
        <v>2546.9</v>
      </c>
      <c r="I129" s="78">
        <f t="shared" si="1"/>
        <v>55.875126146285815</v>
      </c>
    </row>
    <row r="130" spans="1:9" ht="48">
      <c r="A130" s="36"/>
      <c r="B130" s="41" t="s">
        <v>466</v>
      </c>
      <c r="C130" s="42" t="s">
        <v>463</v>
      </c>
      <c r="D130" s="42" t="s">
        <v>426</v>
      </c>
      <c r="E130" s="43" t="s">
        <v>467</v>
      </c>
      <c r="F130" s="43"/>
      <c r="G130" s="48">
        <f>G131</f>
        <v>850.5</v>
      </c>
      <c r="H130" s="48">
        <f>H131</f>
        <v>0</v>
      </c>
      <c r="I130" s="78">
        <f t="shared" si="1"/>
        <v>0</v>
      </c>
    </row>
    <row r="131" spans="1:9" ht="12.75">
      <c r="A131" s="36"/>
      <c r="B131" s="41" t="s">
        <v>295</v>
      </c>
      <c r="C131" s="42" t="s">
        <v>463</v>
      </c>
      <c r="D131" s="42" t="s">
        <v>426</v>
      </c>
      <c r="E131" s="43" t="s">
        <v>467</v>
      </c>
      <c r="F131" s="43">
        <v>540</v>
      </c>
      <c r="G131" s="48">
        <v>850.5</v>
      </c>
      <c r="H131" s="48">
        <v>0</v>
      </c>
      <c r="I131" s="78">
        <f t="shared" si="1"/>
        <v>0</v>
      </c>
    </row>
    <row r="132" spans="1:9" ht="12.75">
      <c r="A132" s="56">
        <v>905</v>
      </c>
      <c r="B132" s="57" t="s">
        <v>482</v>
      </c>
      <c r="C132" s="58"/>
      <c r="D132" s="58"/>
      <c r="E132" s="59"/>
      <c r="F132" s="56"/>
      <c r="G132" s="40">
        <f>G133+G143+G149+G154+G170+G178+G181+G186+G189+G198+G201+G208+G216+G220+G223+G140+G146+G162+G165</f>
        <v>449206.8</v>
      </c>
      <c r="H132" s="40">
        <f>H133+H143+H149+H154+H170+H178+H181+H186+H189+H198+H201+H208+H216+H220+H223+H140+H146+H162+H165</f>
        <v>89853.4</v>
      </c>
      <c r="I132" s="77">
        <f t="shared" si="1"/>
        <v>20.00268027999576</v>
      </c>
    </row>
    <row r="133" spans="1:9" ht="12.75">
      <c r="A133" s="56"/>
      <c r="B133" s="60" t="s">
        <v>336</v>
      </c>
      <c r="C133" s="61" t="s">
        <v>425</v>
      </c>
      <c r="D133" s="61">
        <v>13</v>
      </c>
      <c r="E133" s="59"/>
      <c r="F133" s="56"/>
      <c r="G133" s="62">
        <f>G134+G138</f>
        <v>13994.8</v>
      </c>
      <c r="H133" s="62">
        <f>H134+H138</f>
        <v>2375.7000000000003</v>
      </c>
      <c r="I133" s="78">
        <f t="shared" si="1"/>
        <v>16.975590933775404</v>
      </c>
    </row>
    <row r="134" spans="1:9" ht="36">
      <c r="A134" s="59"/>
      <c r="B134" s="60" t="s">
        <v>483</v>
      </c>
      <c r="C134" s="61" t="s">
        <v>425</v>
      </c>
      <c r="D134" s="61">
        <v>13</v>
      </c>
      <c r="E134" s="59" t="s">
        <v>484</v>
      </c>
      <c r="F134" s="59"/>
      <c r="G134" s="62">
        <f>G135+G136+G137</f>
        <v>13194.8</v>
      </c>
      <c r="H134" s="62">
        <f>H135+H136+H137</f>
        <v>2375.7000000000003</v>
      </c>
      <c r="I134" s="78">
        <f t="shared" si="1"/>
        <v>18.004820080637828</v>
      </c>
    </row>
    <row r="135" spans="1:9" ht="24">
      <c r="A135" s="63"/>
      <c r="B135" s="60" t="s">
        <v>327</v>
      </c>
      <c r="C135" s="61" t="s">
        <v>425</v>
      </c>
      <c r="D135" s="61">
        <v>13</v>
      </c>
      <c r="E135" s="59" t="s">
        <v>484</v>
      </c>
      <c r="F135" s="59">
        <v>120</v>
      </c>
      <c r="G135" s="62">
        <v>9473.3</v>
      </c>
      <c r="H135" s="62">
        <v>1403.9</v>
      </c>
      <c r="I135" s="78">
        <f aca="true" t="shared" si="2" ref="I135:I215">SUM(H135/G135*100)</f>
        <v>14.81954545934363</v>
      </c>
    </row>
    <row r="136" spans="1:9" ht="24">
      <c r="A136" s="63"/>
      <c r="B136" s="60" t="s">
        <v>330</v>
      </c>
      <c r="C136" s="61" t="s">
        <v>425</v>
      </c>
      <c r="D136" s="61">
        <v>13</v>
      </c>
      <c r="E136" s="59" t="s">
        <v>484</v>
      </c>
      <c r="F136" s="59">
        <v>240</v>
      </c>
      <c r="G136" s="62">
        <v>3340.5</v>
      </c>
      <c r="H136" s="62">
        <v>927.9</v>
      </c>
      <c r="I136" s="78">
        <f t="shared" si="2"/>
        <v>27.777278850471486</v>
      </c>
    </row>
    <row r="137" spans="1:9" ht="12.75">
      <c r="A137" s="63"/>
      <c r="B137" s="60" t="s">
        <v>332</v>
      </c>
      <c r="C137" s="61" t="s">
        <v>425</v>
      </c>
      <c r="D137" s="61">
        <v>13</v>
      </c>
      <c r="E137" s="59" t="s">
        <v>484</v>
      </c>
      <c r="F137" s="59">
        <v>850</v>
      </c>
      <c r="G137" s="62">
        <v>381</v>
      </c>
      <c r="H137" s="62">
        <v>43.9</v>
      </c>
      <c r="I137" s="78">
        <f t="shared" si="2"/>
        <v>11.522309711286088</v>
      </c>
    </row>
    <row r="138" spans="1:9" ht="36">
      <c r="A138" s="63"/>
      <c r="B138" s="60" t="s">
        <v>485</v>
      </c>
      <c r="C138" s="61" t="s">
        <v>425</v>
      </c>
      <c r="D138" s="61">
        <v>13</v>
      </c>
      <c r="E138" s="59" t="s">
        <v>486</v>
      </c>
      <c r="F138" s="59"/>
      <c r="G138" s="62">
        <f>G139</f>
        <v>800</v>
      </c>
      <c r="H138" s="62">
        <f>H139</f>
        <v>0</v>
      </c>
      <c r="I138" s="78">
        <f t="shared" si="2"/>
        <v>0</v>
      </c>
    </row>
    <row r="139" spans="1:9" ht="24">
      <c r="A139" s="63"/>
      <c r="B139" s="60" t="s">
        <v>330</v>
      </c>
      <c r="C139" s="61" t="s">
        <v>425</v>
      </c>
      <c r="D139" s="61">
        <v>13</v>
      </c>
      <c r="E139" s="59" t="s">
        <v>486</v>
      </c>
      <c r="F139" s="59">
        <v>240</v>
      </c>
      <c r="G139" s="62">
        <v>800</v>
      </c>
      <c r="H139" s="62">
        <v>0</v>
      </c>
      <c r="I139" s="78">
        <f t="shared" si="2"/>
        <v>0</v>
      </c>
    </row>
    <row r="140" spans="1:9" ht="24">
      <c r="A140" s="63"/>
      <c r="B140" s="60" t="s">
        <v>339</v>
      </c>
      <c r="C140" s="61" t="s">
        <v>426</v>
      </c>
      <c r="D140" s="61" t="s">
        <v>460</v>
      </c>
      <c r="E140" s="59"/>
      <c r="F140" s="59"/>
      <c r="G140" s="62">
        <f>SUM(G141)</f>
        <v>14066</v>
      </c>
      <c r="H140" s="62">
        <f>SUM(H141)</f>
        <v>13295.7</v>
      </c>
      <c r="I140" s="78">
        <f t="shared" si="2"/>
        <v>94.52367410777762</v>
      </c>
    </row>
    <row r="141" spans="1:9" ht="48">
      <c r="A141" s="63"/>
      <c r="B141" s="60" t="s">
        <v>516</v>
      </c>
      <c r="C141" s="61" t="s">
        <v>426</v>
      </c>
      <c r="D141" s="61" t="s">
        <v>460</v>
      </c>
      <c r="E141" s="59" t="s">
        <v>462</v>
      </c>
      <c r="F141" s="59"/>
      <c r="G141" s="62">
        <f>SUM(G142)</f>
        <v>14066</v>
      </c>
      <c r="H141" s="62">
        <f>SUM(H142)</f>
        <v>13295.7</v>
      </c>
      <c r="I141" s="78">
        <f t="shared" si="2"/>
        <v>94.52367410777762</v>
      </c>
    </row>
    <row r="142" spans="1:9" ht="12.75">
      <c r="A142" s="63"/>
      <c r="B142" s="60" t="s">
        <v>340</v>
      </c>
      <c r="C142" s="61" t="s">
        <v>426</v>
      </c>
      <c r="D142" s="61" t="s">
        <v>460</v>
      </c>
      <c r="E142" s="59" t="s">
        <v>462</v>
      </c>
      <c r="F142" s="59">
        <v>620</v>
      </c>
      <c r="G142" s="62">
        <v>14066</v>
      </c>
      <c r="H142" s="62">
        <v>13295.7</v>
      </c>
      <c r="I142" s="78">
        <f t="shared" si="2"/>
        <v>94.52367410777762</v>
      </c>
    </row>
    <row r="143" spans="1:9" ht="24">
      <c r="A143" s="63"/>
      <c r="B143" s="60" t="s">
        <v>341</v>
      </c>
      <c r="C143" s="61" t="s">
        <v>426</v>
      </c>
      <c r="D143" s="61">
        <v>14</v>
      </c>
      <c r="E143" s="59"/>
      <c r="F143" s="59"/>
      <c r="G143" s="62">
        <f>G144</f>
        <v>525</v>
      </c>
      <c r="H143" s="62">
        <f>H144</f>
        <v>0</v>
      </c>
      <c r="I143" s="78">
        <f t="shared" si="2"/>
        <v>0</v>
      </c>
    </row>
    <row r="144" spans="1:9" ht="36">
      <c r="A144" s="63"/>
      <c r="B144" s="60" t="s">
        <v>487</v>
      </c>
      <c r="C144" s="61" t="s">
        <v>426</v>
      </c>
      <c r="D144" s="61">
        <v>14</v>
      </c>
      <c r="E144" s="59" t="s">
        <v>488</v>
      </c>
      <c r="F144" s="59"/>
      <c r="G144" s="62">
        <f>G145</f>
        <v>525</v>
      </c>
      <c r="H144" s="62">
        <f>H145</f>
        <v>0</v>
      </c>
      <c r="I144" s="78">
        <f t="shared" si="2"/>
        <v>0</v>
      </c>
    </row>
    <row r="145" spans="1:9" ht="24">
      <c r="A145" s="63"/>
      <c r="B145" s="60" t="s">
        <v>330</v>
      </c>
      <c r="C145" s="61" t="s">
        <v>426</v>
      </c>
      <c r="D145" s="61">
        <v>14</v>
      </c>
      <c r="E145" s="59" t="s">
        <v>488</v>
      </c>
      <c r="F145" s="59">
        <v>240</v>
      </c>
      <c r="G145" s="62">
        <v>525</v>
      </c>
      <c r="H145" s="62">
        <v>0</v>
      </c>
      <c r="I145" s="78">
        <f t="shared" si="2"/>
        <v>0</v>
      </c>
    </row>
    <row r="146" spans="1:9" ht="12.75">
      <c r="A146" s="63"/>
      <c r="B146" s="81" t="s">
        <v>346</v>
      </c>
      <c r="C146" s="61" t="s">
        <v>437</v>
      </c>
      <c r="D146" s="61" t="s">
        <v>472</v>
      </c>
      <c r="E146" s="59"/>
      <c r="F146" s="59"/>
      <c r="G146" s="62">
        <f>SUM(G147)</f>
        <v>242</v>
      </c>
      <c r="H146" s="62">
        <f>SUM(H147)</f>
        <v>44</v>
      </c>
      <c r="I146" s="78">
        <f t="shared" si="2"/>
        <v>18.181818181818183</v>
      </c>
    </row>
    <row r="147" spans="1:9" ht="24">
      <c r="A147" s="63"/>
      <c r="B147" s="81" t="s">
        <v>517</v>
      </c>
      <c r="C147" s="61" t="s">
        <v>437</v>
      </c>
      <c r="D147" s="61" t="s">
        <v>472</v>
      </c>
      <c r="E147" s="59" t="s">
        <v>474</v>
      </c>
      <c r="F147" s="59"/>
      <c r="G147" s="62">
        <f>SUM(G148)</f>
        <v>242</v>
      </c>
      <c r="H147" s="62">
        <f>SUM(H148)</f>
        <v>44</v>
      </c>
      <c r="I147" s="78">
        <f t="shared" si="2"/>
        <v>18.181818181818183</v>
      </c>
    </row>
    <row r="148" spans="1:9" ht="24">
      <c r="A148" s="63"/>
      <c r="B148" s="81" t="s">
        <v>330</v>
      </c>
      <c r="C148" s="61" t="s">
        <v>437</v>
      </c>
      <c r="D148" s="61" t="s">
        <v>472</v>
      </c>
      <c r="E148" s="59" t="s">
        <v>474</v>
      </c>
      <c r="F148" s="59">
        <v>240</v>
      </c>
      <c r="G148" s="62">
        <v>242</v>
      </c>
      <c r="H148" s="62">
        <v>44</v>
      </c>
      <c r="I148" s="78">
        <f t="shared" si="2"/>
        <v>18.181818181818183</v>
      </c>
    </row>
    <row r="149" spans="1:9" ht="12.75">
      <c r="A149" s="63"/>
      <c r="B149" s="60" t="s">
        <v>348</v>
      </c>
      <c r="C149" s="61" t="s">
        <v>437</v>
      </c>
      <c r="D149" s="61">
        <v>12</v>
      </c>
      <c r="E149" s="59"/>
      <c r="F149" s="59"/>
      <c r="G149" s="62">
        <f>G150+G152</f>
        <v>4159.1</v>
      </c>
      <c r="H149" s="62">
        <f>H150+H152</f>
        <v>620.2</v>
      </c>
      <c r="I149" s="78">
        <f t="shared" si="2"/>
        <v>14.911879974032843</v>
      </c>
    </row>
    <row r="150" spans="1:9" ht="36">
      <c r="A150" s="63"/>
      <c r="B150" s="60" t="s">
        <v>483</v>
      </c>
      <c r="C150" s="61" t="s">
        <v>437</v>
      </c>
      <c r="D150" s="61">
        <v>12</v>
      </c>
      <c r="E150" s="59" t="s">
        <v>484</v>
      </c>
      <c r="F150" s="59"/>
      <c r="G150" s="62">
        <f>G151</f>
        <v>830.2</v>
      </c>
      <c r="H150" s="62">
        <f>H151</f>
        <v>0</v>
      </c>
      <c r="I150" s="78">
        <f t="shared" si="2"/>
        <v>0</v>
      </c>
    </row>
    <row r="151" spans="1:9" ht="24">
      <c r="A151" s="63"/>
      <c r="B151" s="60" t="s">
        <v>330</v>
      </c>
      <c r="C151" s="61" t="s">
        <v>437</v>
      </c>
      <c r="D151" s="61">
        <v>12</v>
      </c>
      <c r="E151" s="59" t="s">
        <v>484</v>
      </c>
      <c r="F151" s="59">
        <v>240</v>
      </c>
      <c r="G151" s="62">
        <v>830.2</v>
      </c>
      <c r="H151" s="62">
        <v>0</v>
      </c>
      <c r="I151" s="78">
        <f t="shared" si="2"/>
        <v>0</v>
      </c>
    </row>
    <row r="152" spans="1:9" ht="36">
      <c r="A152" s="63"/>
      <c r="B152" s="60" t="s">
        <v>476</v>
      </c>
      <c r="C152" s="61" t="s">
        <v>437</v>
      </c>
      <c r="D152" s="61">
        <v>12</v>
      </c>
      <c r="E152" s="59" t="s">
        <v>477</v>
      </c>
      <c r="F152" s="59"/>
      <c r="G152" s="62">
        <f>G153</f>
        <v>3328.9</v>
      </c>
      <c r="H152" s="62">
        <f>H153</f>
        <v>620.2</v>
      </c>
      <c r="I152" s="78">
        <f t="shared" si="2"/>
        <v>18.63077893598486</v>
      </c>
    </row>
    <row r="153" spans="1:9" ht="12.75">
      <c r="A153" s="63"/>
      <c r="B153" s="60" t="s">
        <v>340</v>
      </c>
      <c r="C153" s="61" t="s">
        <v>437</v>
      </c>
      <c r="D153" s="61">
        <v>12</v>
      </c>
      <c r="E153" s="59" t="s">
        <v>477</v>
      </c>
      <c r="F153" s="59">
        <v>620</v>
      </c>
      <c r="G153" s="62">
        <v>3328.9</v>
      </c>
      <c r="H153" s="62">
        <v>620.2</v>
      </c>
      <c r="I153" s="78">
        <f t="shared" si="2"/>
        <v>18.63077893598486</v>
      </c>
    </row>
    <row r="154" spans="1:9" ht="12.75">
      <c r="A154" s="63"/>
      <c r="B154" s="60" t="s">
        <v>349</v>
      </c>
      <c r="C154" s="61" t="s">
        <v>444</v>
      </c>
      <c r="D154" s="61" t="s">
        <v>425</v>
      </c>
      <c r="E154" s="59"/>
      <c r="F154" s="59"/>
      <c r="G154" s="62">
        <f>G157+G155+G160</f>
        <v>59107.2</v>
      </c>
      <c r="H154" s="62">
        <f>H157+H155+H160</f>
        <v>664.5</v>
      </c>
      <c r="I154" s="78">
        <f t="shared" si="2"/>
        <v>1.1242285203833036</v>
      </c>
    </row>
    <row r="155" spans="1:9" ht="36">
      <c r="A155" s="63"/>
      <c r="B155" s="60" t="s">
        <v>519</v>
      </c>
      <c r="C155" s="61" t="s">
        <v>444</v>
      </c>
      <c r="D155" s="61" t="s">
        <v>425</v>
      </c>
      <c r="E155" s="59" t="s">
        <v>518</v>
      </c>
      <c r="F155" s="59"/>
      <c r="G155" s="62">
        <f>SUM(G156)</f>
        <v>903.7</v>
      </c>
      <c r="H155" s="62">
        <f>SUM(H156)</f>
        <v>0</v>
      </c>
      <c r="I155" s="78">
        <f t="shared" si="2"/>
        <v>0</v>
      </c>
    </row>
    <row r="156" spans="1:9" ht="12.75">
      <c r="A156" s="63"/>
      <c r="B156" s="60" t="s">
        <v>351</v>
      </c>
      <c r="C156" s="61" t="s">
        <v>444</v>
      </c>
      <c r="D156" s="61" t="s">
        <v>425</v>
      </c>
      <c r="E156" s="59" t="s">
        <v>518</v>
      </c>
      <c r="F156" s="59">
        <v>410</v>
      </c>
      <c r="G156" s="62">
        <v>903.7</v>
      </c>
      <c r="H156" s="62">
        <v>0</v>
      </c>
      <c r="I156" s="78">
        <f t="shared" si="2"/>
        <v>0</v>
      </c>
    </row>
    <row r="157" spans="1:9" ht="36">
      <c r="A157" s="63"/>
      <c r="B157" s="60" t="s">
        <v>489</v>
      </c>
      <c r="C157" s="61" t="s">
        <v>444</v>
      </c>
      <c r="D157" s="61" t="s">
        <v>425</v>
      </c>
      <c r="E157" s="59" t="s">
        <v>490</v>
      </c>
      <c r="F157" s="59"/>
      <c r="G157" s="62">
        <f>G158</f>
        <v>5150</v>
      </c>
      <c r="H157" s="62">
        <f>H158</f>
        <v>664.5</v>
      </c>
      <c r="I157" s="78">
        <f t="shared" si="2"/>
        <v>12.902912621359222</v>
      </c>
    </row>
    <row r="158" spans="1:9" ht="24">
      <c r="A158" s="63"/>
      <c r="B158" s="60" t="s">
        <v>491</v>
      </c>
      <c r="C158" s="61" t="s">
        <v>444</v>
      </c>
      <c r="D158" s="61" t="s">
        <v>425</v>
      </c>
      <c r="E158" s="59" t="s">
        <v>492</v>
      </c>
      <c r="F158" s="59"/>
      <c r="G158" s="62">
        <f>G159</f>
        <v>5150</v>
      </c>
      <c r="H158" s="62">
        <f>H159</f>
        <v>664.5</v>
      </c>
      <c r="I158" s="78">
        <f t="shared" si="2"/>
        <v>12.902912621359222</v>
      </c>
    </row>
    <row r="159" spans="1:9" ht="24">
      <c r="A159" s="63"/>
      <c r="B159" s="60" t="s">
        <v>330</v>
      </c>
      <c r="C159" s="61" t="s">
        <v>444</v>
      </c>
      <c r="D159" s="61" t="s">
        <v>425</v>
      </c>
      <c r="E159" s="59" t="s">
        <v>492</v>
      </c>
      <c r="F159" s="59">
        <v>240</v>
      </c>
      <c r="G159" s="62">
        <v>5150</v>
      </c>
      <c r="H159" s="62">
        <v>664.5</v>
      </c>
      <c r="I159" s="78">
        <f t="shared" si="2"/>
        <v>12.902912621359222</v>
      </c>
    </row>
    <row r="160" spans="1:9" ht="36">
      <c r="A160" s="63"/>
      <c r="B160" s="60" t="s">
        <v>352</v>
      </c>
      <c r="C160" s="61" t="s">
        <v>444</v>
      </c>
      <c r="D160" s="61" t="s">
        <v>425</v>
      </c>
      <c r="E160" s="59" t="s">
        <v>520</v>
      </c>
      <c r="F160" s="59"/>
      <c r="G160" s="62">
        <f>SUM(G161)</f>
        <v>53053.5</v>
      </c>
      <c r="H160" s="62">
        <f>SUM(H161)</f>
        <v>0</v>
      </c>
      <c r="I160" s="78">
        <f t="shared" si="2"/>
        <v>0</v>
      </c>
    </row>
    <row r="161" spans="1:9" ht="12.75">
      <c r="A161" s="63"/>
      <c r="B161" s="60" t="s">
        <v>351</v>
      </c>
      <c r="C161" s="61" t="s">
        <v>444</v>
      </c>
      <c r="D161" s="61" t="s">
        <v>425</v>
      </c>
      <c r="E161" s="59" t="s">
        <v>520</v>
      </c>
      <c r="F161" s="59">
        <v>410</v>
      </c>
      <c r="G161" s="62">
        <v>53053.5</v>
      </c>
      <c r="H161" s="62">
        <v>0</v>
      </c>
      <c r="I161" s="78">
        <f t="shared" si="2"/>
        <v>0</v>
      </c>
    </row>
    <row r="162" spans="1:9" ht="12.75">
      <c r="A162" s="63"/>
      <c r="B162" s="60" t="s">
        <v>353</v>
      </c>
      <c r="C162" s="61" t="s">
        <v>444</v>
      </c>
      <c r="D162" s="61" t="s">
        <v>434</v>
      </c>
      <c r="E162" s="59"/>
      <c r="F162" s="59"/>
      <c r="G162" s="62">
        <f>SUM(G163)</f>
        <v>5555.6</v>
      </c>
      <c r="H162" s="62">
        <f>SUM(H163)</f>
        <v>0</v>
      </c>
      <c r="I162" s="78">
        <f t="shared" si="2"/>
        <v>0</v>
      </c>
    </row>
    <row r="163" spans="1:9" ht="24">
      <c r="A163" s="63"/>
      <c r="B163" s="60" t="s">
        <v>350</v>
      </c>
      <c r="C163" s="61" t="s">
        <v>444</v>
      </c>
      <c r="D163" s="61" t="s">
        <v>434</v>
      </c>
      <c r="E163" s="59" t="s">
        <v>518</v>
      </c>
      <c r="F163" s="59"/>
      <c r="G163" s="62">
        <f>SUM(G164)</f>
        <v>5555.6</v>
      </c>
      <c r="H163" s="62">
        <f>SUM(H164)</f>
        <v>0</v>
      </c>
      <c r="I163" s="78">
        <f t="shared" si="2"/>
        <v>0</v>
      </c>
    </row>
    <row r="164" spans="1:9" ht="24">
      <c r="A164" s="63"/>
      <c r="B164" s="60" t="s">
        <v>330</v>
      </c>
      <c r="C164" s="61" t="s">
        <v>444</v>
      </c>
      <c r="D164" s="61" t="s">
        <v>434</v>
      </c>
      <c r="E164" s="59" t="s">
        <v>518</v>
      </c>
      <c r="F164" s="59">
        <v>240</v>
      </c>
      <c r="G164" s="62">
        <v>5555.6</v>
      </c>
      <c r="H164" s="62">
        <v>0</v>
      </c>
      <c r="I164" s="78">
        <f t="shared" si="2"/>
        <v>0</v>
      </c>
    </row>
    <row r="165" spans="1:9" ht="12.75">
      <c r="A165" s="63"/>
      <c r="B165" s="60" t="s">
        <v>354</v>
      </c>
      <c r="C165" s="61" t="s">
        <v>444</v>
      </c>
      <c r="D165" s="61" t="s">
        <v>426</v>
      </c>
      <c r="E165" s="59"/>
      <c r="F165" s="59"/>
      <c r="G165" s="62">
        <f>SUM(G166+G168)</f>
        <v>29019.7</v>
      </c>
      <c r="H165" s="62">
        <f>SUM(H166+H168)</f>
        <v>0</v>
      </c>
      <c r="I165" s="78">
        <f t="shared" si="2"/>
        <v>0</v>
      </c>
    </row>
    <row r="166" spans="1:9" ht="24">
      <c r="A166" s="63"/>
      <c r="B166" s="60" t="s">
        <v>350</v>
      </c>
      <c r="C166" s="61" t="s">
        <v>444</v>
      </c>
      <c r="D166" s="61" t="s">
        <v>426</v>
      </c>
      <c r="E166" s="59" t="s">
        <v>518</v>
      </c>
      <c r="F166" s="59"/>
      <c r="G166" s="62">
        <f>SUM(G167)</f>
        <v>26709.7</v>
      </c>
      <c r="H166" s="62">
        <f>SUM(H167)</f>
        <v>0</v>
      </c>
      <c r="I166" s="78">
        <f t="shared" si="2"/>
        <v>0</v>
      </c>
    </row>
    <row r="167" spans="1:9" ht="24">
      <c r="A167" s="63"/>
      <c r="B167" s="60" t="s">
        <v>330</v>
      </c>
      <c r="C167" s="61" t="s">
        <v>444</v>
      </c>
      <c r="D167" s="61" t="s">
        <v>426</v>
      </c>
      <c r="E167" s="59" t="s">
        <v>518</v>
      </c>
      <c r="F167" s="59">
        <v>240</v>
      </c>
      <c r="G167" s="62">
        <v>26709.7</v>
      </c>
      <c r="H167" s="62">
        <v>0</v>
      </c>
      <c r="I167" s="78">
        <f t="shared" si="2"/>
        <v>0</v>
      </c>
    </row>
    <row r="168" spans="1:9" ht="36">
      <c r="A168" s="63"/>
      <c r="B168" s="60" t="s">
        <v>342</v>
      </c>
      <c r="C168" s="61" t="s">
        <v>444</v>
      </c>
      <c r="D168" s="61" t="s">
        <v>426</v>
      </c>
      <c r="E168" s="59" t="s">
        <v>465</v>
      </c>
      <c r="F168" s="59"/>
      <c r="G168" s="62">
        <f>SUM(G169)</f>
        <v>2310</v>
      </c>
      <c r="H168" s="62">
        <f>SUM(H169)</f>
        <v>0</v>
      </c>
      <c r="I168" s="78">
        <f t="shared" si="2"/>
        <v>0</v>
      </c>
    </row>
    <row r="169" spans="1:9" ht="24">
      <c r="A169" s="63"/>
      <c r="B169" s="60" t="s">
        <v>330</v>
      </c>
      <c r="C169" s="61" t="s">
        <v>444</v>
      </c>
      <c r="D169" s="61" t="s">
        <v>426</v>
      </c>
      <c r="E169" s="59" t="s">
        <v>465</v>
      </c>
      <c r="F169" s="59">
        <v>240</v>
      </c>
      <c r="G169" s="62">
        <v>2310</v>
      </c>
      <c r="H169" s="62">
        <v>0</v>
      </c>
      <c r="I169" s="78">
        <f t="shared" si="2"/>
        <v>0</v>
      </c>
    </row>
    <row r="170" spans="1:9" ht="12.75">
      <c r="A170" s="63"/>
      <c r="B170" s="60" t="s">
        <v>356</v>
      </c>
      <c r="C170" s="61" t="s">
        <v>478</v>
      </c>
      <c r="D170" s="61" t="s">
        <v>434</v>
      </c>
      <c r="E170" s="59"/>
      <c r="F170" s="59"/>
      <c r="G170" s="62">
        <f>G173+G175+G171</f>
        <v>56643.5</v>
      </c>
      <c r="H170" s="62">
        <f>H173+H175+H171</f>
        <v>17200.1</v>
      </c>
      <c r="I170" s="78">
        <f t="shared" si="2"/>
        <v>30.365531790938054</v>
      </c>
    </row>
    <row r="171" spans="1:9" ht="36">
      <c r="A171" s="63"/>
      <c r="B171" s="60" t="s">
        <v>357</v>
      </c>
      <c r="C171" s="61" t="s">
        <v>478</v>
      </c>
      <c r="D171" s="61" t="s">
        <v>434</v>
      </c>
      <c r="E171" s="59" t="s">
        <v>501</v>
      </c>
      <c r="F171" s="59"/>
      <c r="G171" s="62">
        <f>SUM(G172)</f>
        <v>4000</v>
      </c>
      <c r="H171" s="62">
        <f>SUM(H172)</f>
        <v>462.2</v>
      </c>
      <c r="I171" s="78">
        <f t="shared" si="2"/>
        <v>11.555</v>
      </c>
    </row>
    <row r="172" spans="1:9" ht="24">
      <c r="A172" s="63"/>
      <c r="B172" s="60" t="s">
        <v>330</v>
      </c>
      <c r="C172" s="61" t="s">
        <v>478</v>
      </c>
      <c r="D172" s="61" t="s">
        <v>434</v>
      </c>
      <c r="E172" s="59" t="s">
        <v>501</v>
      </c>
      <c r="F172" s="59">
        <v>240</v>
      </c>
      <c r="G172" s="62">
        <v>4000</v>
      </c>
      <c r="H172" s="62">
        <v>462.2</v>
      </c>
      <c r="I172" s="78">
        <f t="shared" si="2"/>
        <v>11.555</v>
      </c>
    </row>
    <row r="173" spans="1:9" ht="36">
      <c r="A173" s="63"/>
      <c r="B173" s="60" t="s">
        <v>493</v>
      </c>
      <c r="C173" s="61" t="s">
        <v>478</v>
      </c>
      <c r="D173" s="61" t="s">
        <v>434</v>
      </c>
      <c r="E173" s="59" t="s">
        <v>494</v>
      </c>
      <c r="F173" s="59"/>
      <c r="G173" s="62">
        <f>G174</f>
        <v>150</v>
      </c>
      <c r="H173" s="62">
        <f>H174</f>
        <v>0</v>
      </c>
      <c r="I173" s="78">
        <f t="shared" si="2"/>
        <v>0</v>
      </c>
    </row>
    <row r="174" spans="1:9" ht="24">
      <c r="A174" s="63"/>
      <c r="B174" s="60" t="s">
        <v>330</v>
      </c>
      <c r="C174" s="61" t="s">
        <v>478</v>
      </c>
      <c r="D174" s="61" t="s">
        <v>434</v>
      </c>
      <c r="E174" s="59" t="s">
        <v>494</v>
      </c>
      <c r="F174" s="59">
        <v>240</v>
      </c>
      <c r="G174" s="62">
        <v>150</v>
      </c>
      <c r="H174" s="62">
        <v>0</v>
      </c>
      <c r="I174" s="78">
        <f t="shared" si="2"/>
        <v>0</v>
      </c>
    </row>
    <row r="175" spans="1:9" ht="60">
      <c r="A175" s="63"/>
      <c r="B175" s="60" t="s">
        <v>495</v>
      </c>
      <c r="C175" s="61" t="s">
        <v>478</v>
      </c>
      <c r="D175" s="61" t="s">
        <v>434</v>
      </c>
      <c r="E175" s="59" t="s">
        <v>496</v>
      </c>
      <c r="F175" s="59"/>
      <c r="G175" s="62">
        <f>G176+G177</f>
        <v>52493.5</v>
      </c>
      <c r="H175" s="62">
        <f>H176+H177</f>
        <v>16737.899999999998</v>
      </c>
      <c r="I175" s="78">
        <f t="shared" si="2"/>
        <v>31.885662034347106</v>
      </c>
    </row>
    <row r="176" spans="1:9" ht="24">
      <c r="A176" s="63"/>
      <c r="B176" s="60" t="s">
        <v>330</v>
      </c>
      <c r="C176" s="61" t="s">
        <v>478</v>
      </c>
      <c r="D176" s="61" t="s">
        <v>434</v>
      </c>
      <c r="E176" s="59" t="s">
        <v>496</v>
      </c>
      <c r="F176" s="59">
        <v>240</v>
      </c>
      <c r="G176" s="62">
        <v>48460.1</v>
      </c>
      <c r="H176" s="62">
        <v>16542.1</v>
      </c>
      <c r="I176" s="78">
        <f t="shared" si="2"/>
        <v>34.135505291982476</v>
      </c>
    </row>
    <row r="177" spans="1:9" ht="12.75">
      <c r="A177" s="63"/>
      <c r="B177" s="60" t="s">
        <v>340</v>
      </c>
      <c r="C177" s="61" t="s">
        <v>478</v>
      </c>
      <c r="D177" s="61" t="s">
        <v>434</v>
      </c>
      <c r="E177" s="59" t="s">
        <v>496</v>
      </c>
      <c r="F177" s="59">
        <v>620</v>
      </c>
      <c r="G177" s="62">
        <v>4033.4</v>
      </c>
      <c r="H177" s="62">
        <v>195.8</v>
      </c>
      <c r="I177" s="78">
        <f t="shared" si="2"/>
        <v>4.854465215450984</v>
      </c>
    </row>
    <row r="178" spans="1:9" ht="12.75">
      <c r="A178" s="63"/>
      <c r="B178" s="60" t="s">
        <v>358</v>
      </c>
      <c r="C178" s="61" t="s">
        <v>478</v>
      </c>
      <c r="D178" s="61" t="s">
        <v>426</v>
      </c>
      <c r="E178" s="59"/>
      <c r="F178" s="59"/>
      <c r="G178" s="62">
        <f>G179</f>
        <v>22480.2</v>
      </c>
      <c r="H178" s="62">
        <f>H179</f>
        <v>5085</v>
      </c>
      <c r="I178" s="78">
        <f t="shared" si="2"/>
        <v>22.619905516854832</v>
      </c>
    </row>
    <row r="179" spans="1:9" ht="24">
      <c r="A179" s="63"/>
      <c r="B179" s="60" t="s">
        <v>497</v>
      </c>
      <c r="C179" s="61" t="s">
        <v>478</v>
      </c>
      <c r="D179" s="61" t="s">
        <v>426</v>
      </c>
      <c r="E179" s="59" t="s">
        <v>498</v>
      </c>
      <c r="F179" s="59"/>
      <c r="G179" s="62">
        <f>G180</f>
        <v>22480.2</v>
      </c>
      <c r="H179" s="62">
        <f>H180</f>
        <v>5085</v>
      </c>
      <c r="I179" s="78">
        <f t="shared" si="2"/>
        <v>22.619905516854832</v>
      </c>
    </row>
    <row r="180" spans="1:9" ht="12.75">
      <c r="A180" s="63"/>
      <c r="B180" s="60" t="s">
        <v>359</v>
      </c>
      <c r="C180" s="61" t="s">
        <v>478</v>
      </c>
      <c r="D180" s="61" t="s">
        <v>426</v>
      </c>
      <c r="E180" s="59" t="s">
        <v>498</v>
      </c>
      <c r="F180" s="59">
        <v>610</v>
      </c>
      <c r="G180" s="62">
        <v>22480.2</v>
      </c>
      <c r="H180" s="62">
        <v>5085</v>
      </c>
      <c r="I180" s="78">
        <f t="shared" si="2"/>
        <v>22.619905516854832</v>
      </c>
    </row>
    <row r="181" spans="1:9" ht="12.75">
      <c r="A181" s="63"/>
      <c r="B181" s="60" t="s">
        <v>360</v>
      </c>
      <c r="C181" s="61" t="s">
        <v>478</v>
      </c>
      <c r="D181" s="61" t="s">
        <v>478</v>
      </c>
      <c r="E181" s="59"/>
      <c r="F181" s="59"/>
      <c r="G181" s="62">
        <f>G182+G184</f>
        <v>4769.9</v>
      </c>
      <c r="H181" s="62">
        <f>H182+H184</f>
        <v>3336.5</v>
      </c>
      <c r="I181" s="78">
        <f t="shared" si="2"/>
        <v>69.94905553575546</v>
      </c>
    </row>
    <row r="182" spans="1:9" ht="24">
      <c r="A182" s="63"/>
      <c r="B182" s="60" t="s">
        <v>479</v>
      </c>
      <c r="C182" s="61" t="s">
        <v>478</v>
      </c>
      <c r="D182" s="61" t="s">
        <v>478</v>
      </c>
      <c r="E182" s="59" t="s">
        <v>480</v>
      </c>
      <c r="F182" s="59"/>
      <c r="G182" s="62">
        <f>G183</f>
        <v>3755</v>
      </c>
      <c r="H182" s="62">
        <f>H183</f>
        <v>3023.5</v>
      </c>
      <c r="I182" s="78">
        <f t="shared" si="2"/>
        <v>80.51930758988016</v>
      </c>
    </row>
    <row r="183" spans="1:9" ht="12.75">
      <c r="A183" s="63"/>
      <c r="B183" s="60" t="s">
        <v>340</v>
      </c>
      <c r="C183" s="61" t="s">
        <v>478</v>
      </c>
      <c r="D183" s="61" t="s">
        <v>478</v>
      </c>
      <c r="E183" s="59" t="s">
        <v>480</v>
      </c>
      <c r="F183" s="59">
        <v>620</v>
      </c>
      <c r="G183" s="62">
        <v>3755</v>
      </c>
      <c r="H183" s="62">
        <v>3023.5</v>
      </c>
      <c r="I183" s="78">
        <f t="shared" si="2"/>
        <v>80.51930758988016</v>
      </c>
    </row>
    <row r="184" spans="1:9" ht="24">
      <c r="A184" s="63"/>
      <c r="B184" s="60" t="s">
        <v>499</v>
      </c>
      <c r="C184" s="61" t="s">
        <v>478</v>
      </c>
      <c r="D184" s="61" t="s">
        <v>478</v>
      </c>
      <c r="E184" s="59" t="s">
        <v>500</v>
      </c>
      <c r="F184" s="59"/>
      <c r="G184" s="62">
        <f>G185</f>
        <v>1014.9</v>
      </c>
      <c r="H184" s="62">
        <f>H185</f>
        <v>313</v>
      </c>
      <c r="I184" s="78">
        <f t="shared" si="2"/>
        <v>30.840476894275298</v>
      </c>
    </row>
    <row r="185" spans="1:9" ht="12.75">
      <c r="A185" s="63"/>
      <c r="B185" s="60" t="s">
        <v>340</v>
      </c>
      <c r="C185" s="61" t="s">
        <v>478</v>
      </c>
      <c r="D185" s="61" t="s">
        <v>478</v>
      </c>
      <c r="E185" s="59" t="s">
        <v>500</v>
      </c>
      <c r="F185" s="59">
        <v>620</v>
      </c>
      <c r="G185" s="44">
        <v>1014.9</v>
      </c>
      <c r="H185" s="62">
        <v>313</v>
      </c>
      <c r="I185" s="78">
        <f t="shared" si="2"/>
        <v>30.840476894275298</v>
      </c>
    </row>
    <row r="186" spans="1:9" ht="12.75">
      <c r="A186" s="63"/>
      <c r="B186" s="60" t="s">
        <v>362</v>
      </c>
      <c r="C186" s="61" t="s">
        <v>478</v>
      </c>
      <c r="D186" s="61" t="s">
        <v>460</v>
      </c>
      <c r="E186" s="59"/>
      <c r="F186" s="59"/>
      <c r="G186" s="62">
        <f>G187</f>
        <v>83155.9</v>
      </c>
      <c r="H186" s="62">
        <f>H187</f>
        <v>810</v>
      </c>
      <c r="I186" s="78">
        <f t="shared" si="2"/>
        <v>0.9740739983573025</v>
      </c>
    </row>
    <row r="187" spans="1:9" ht="60">
      <c r="A187" s="63"/>
      <c r="B187" s="60" t="s">
        <v>495</v>
      </c>
      <c r="C187" s="61" t="s">
        <v>478</v>
      </c>
      <c r="D187" s="61" t="s">
        <v>460</v>
      </c>
      <c r="E187" s="59" t="s">
        <v>496</v>
      </c>
      <c r="F187" s="59"/>
      <c r="G187" s="62">
        <f>G188</f>
        <v>83155.9</v>
      </c>
      <c r="H187" s="62">
        <f>H188</f>
        <v>810</v>
      </c>
      <c r="I187" s="78">
        <f t="shared" si="2"/>
        <v>0.9740739983573025</v>
      </c>
    </row>
    <row r="188" spans="1:9" ht="12.75">
      <c r="A188" s="63"/>
      <c r="B188" s="60" t="s">
        <v>340</v>
      </c>
      <c r="C188" s="61" t="s">
        <v>478</v>
      </c>
      <c r="D188" s="61" t="s">
        <v>460</v>
      </c>
      <c r="E188" s="59" t="s">
        <v>496</v>
      </c>
      <c r="F188" s="59">
        <v>620</v>
      </c>
      <c r="G188" s="62">
        <v>83155.9</v>
      </c>
      <c r="H188" s="62">
        <v>810</v>
      </c>
      <c r="I188" s="78">
        <f t="shared" si="2"/>
        <v>0.9740739983573025</v>
      </c>
    </row>
    <row r="189" spans="1:9" ht="12.75">
      <c r="A189" s="63"/>
      <c r="B189" s="60" t="s">
        <v>363</v>
      </c>
      <c r="C189" s="61" t="s">
        <v>502</v>
      </c>
      <c r="D189" s="61" t="s">
        <v>425</v>
      </c>
      <c r="E189" s="59"/>
      <c r="F189" s="59"/>
      <c r="G189" s="62">
        <f>G193+G190</f>
        <v>37364.5</v>
      </c>
      <c r="H189" s="62">
        <f>H193+H190</f>
        <v>7825.400000000001</v>
      </c>
      <c r="I189" s="78">
        <f t="shared" si="2"/>
        <v>20.943408850647003</v>
      </c>
    </row>
    <row r="190" spans="1:9" ht="36">
      <c r="A190" s="63"/>
      <c r="B190" s="60" t="s">
        <v>440</v>
      </c>
      <c r="C190" s="61" t="s">
        <v>502</v>
      </c>
      <c r="D190" s="61" t="s">
        <v>425</v>
      </c>
      <c r="E190" s="59" t="s">
        <v>441</v>
      </c>
      <c r="F190" s="59"/>
      <c r="G190" s="62">
        <f>SUM(G192+G191)</f>
        <v>59.1</v>
      </c>
      <c r="H190" s="62">
        <f>SUM(H192+H191)</f>
        <v>54.1</v>
      </c>
      <c r="I190" s="78">
        <f t="shared" si="2"/>
        <v>91.53976311336717</v>
      </c>
    </row>
    <row r="191" spans="1:9" ht="24">
      <c r="A191" s="63"/>
      <c r="B191" s="60" t="s">
        <v>330</v>
      </c>
      <c r="C191" s="61" t="s">
        <v>502</v>
      </c>
      <c r="D191" s="61" t="s">
        <v>425</v>
      </c>
      <c r="E191" s="59" t="s">
        <v>441</v>
      </c>
      <c r="F191" s="59">
        <v>240</v>
      </c>
      <c r="G191" s="62">
        <v>5</v>
      </c>
      <c r="H191" s="62">
        <v>0</v>
      </c>
      <c r="I191" s="78">
        <f t="shared" si="2"/>
        <v>0</v>
      </c>
    </row>
    <row r="192" spans="1:9" ht="12.75">
      <c r="A192" s="63"/>
      <c r="B192" s="60" t="s">
        <v>359</v>
      </c>
      <c r="C192" s="61" t="s">
        <v>502</v>
      </c>
      <c r="D192" s="61" t="s">
        <v>425</v>
      </c>
      <c r="E192" s="59" t="s">
        <v>441</v>
      </c>
      <c r="F192" s="59">
        <v>610</v>
      </c>
      <c r="G192" s="62">
        <v>54.1</v>
      </c>
      <c r="H192" s="62">
        <v>54.1</v>
      </c>
      <c r="I192" s="78">
        <f t="shared" si="2"/>
        <v>100</v>
      </c>
    </row>
    <row r="193" spans="1:9" ht="24">
      <c r="A193" s="63"/>
      <c r="B193" s="60" t="s">
        <v>497</v>
      </c>
      <c r="C193" s="61" t="s">
        <v>502</v>
      </c>
      <c r="D193" s="61" t="s">
        <v>425</v>
      </c>
      <c r="E193" s="59" t="s">
        <v>498</v>
      </c>
      <c r="F193" s="59"/>
      <c r="G193" s="62">
        <f>G194+G195+G196+G197</f>
        <v>37305.4</v>
      </c>
      <c r="H193" s="62">
        <f>H194+H195+H196+H197</f>
        <v>7771.3</v>
      </c>
      <c r="I193" s="78">
        <f t="shared" si="2"/>
        <v>20.831568620092533</v>
      </c>
    </row>
    <row r="194" spans="1:9" ht="12.75">
      <c r="A194" s="63"/>
      <c r="B194" s="60" t="s">
        <v>337</v>
      </c>
      <c r="C194" s="61" t="s">
        <v>502</v>
      </c>
      <c r="D194" s="61" t="s">
        <v>425</v>
      </c>
      <c r="E194" s="59" t="s">
        <v>498</v>
      </c>
      <c r="F194" s="59">
        <v>110</v>
      </c>
      <c r="G194" s="62">
        <v>6104.3</v>
      </c>
      <c r="H194" s="62">
        <v>1192.9</v>
      </c>
      <c r="I194" s="78">
        <f t="shared" si="2"/>
        <v>19.541962223350755</v>
      </c>
    </row>
    <row r="195" spans="1:9" ht="24">
      <c r="A195" s="63"/>
      <c r="B195" s="60" t="s">
        <v>330</v>
      </c>
      <c r="C195" s="61" t="s">
        <v>502</v>
      </c>
      <c r="D195" s="61" t="s">
        <v>425</v>
      </c>
      <c r="E195" s="59" t="s">
        <v>498</v>
      </c>
      <c r="F195" s="59">
        <v>240</v>
      </c>
      <c r="G195" s="62">
        <v>557.5</v>
      </c>
      <c r="H195" s="62">
        <v>118.4</v>
      </c>
      <c r="I195" s="78">
        <f t="shared" si="2"/>
        <v>21.23766816143498</v>
      </c>
    </row>
    <row r="196" spans="1:9" ht="12.75">
      <c r="A196" s="63"/>
      <c r="B196" s="60" t="s">
        <v>359</v>
      </c>
      <c r="C196" s="61" t="s">
        <v>502</v>
      </c>
      <c r="D196" s="61" t="s">
        <v>425</v>
      </c>
      <c r="E196" s="59" t="s">
        <v>498</v>
      </c>
      <c r="F196" s="59">
        <v>610</v>
      </c>
      <c r="G196" s="62">
        <v>30641.6</v>
      </c>
      <c r="H196" s="62">
        <v>6460</v>
      </c>
      <c r="I196" s="78">
        <f t="shared" si="2"/>
        <v>21.08245000261083</v>
      </c>
    </row>
    <row r="197" spans="1:9" ht="12.75">
      <c r="A197" s="63"/>
      <c r="B197" s="60" t="s">
        <v>332</v>
      </c>
      <c r="C197" s="61" t="s">
        <v>502</v>
      </c>
      <c r="D197" s="61" t="s">
        <v>425</v>
      </c>
      <c r="E197" s="59" t="s">
        <v>498</v>
      </c>
      <c r="F197" s="59">
        <v>850</v>
      </c>
      <c r="G197" s="62">
        <v>2</v>
      </c>
      <c r="H197" s="62">
        <v>0</v>
      </c>
      <c r="I197" s="78">
        <f t="shared" si="2"/>
        <v>0</v>
      </c>
    </row>
    <row r="198" spans="1:9" ht="12.75">
      <c r="A198" s="63"/>
      <c r="B198" s="60" t="s">
        <v>364</v>
      </c>
      <c r="C198" s="61" t="s">
        <v>502</v>
      </c>
      <c r="D198" s="61" t="s">
        <v>437</v>
      </c>
      <c r="E198" s="59"/>
      <c r="F198" s="59"/>
      <c r="G198" s="62">
        <f>G199</f>
        <v>100</v>
      </c>
      <c r="H198" s="62">
        <f>H199</f>
        <v>100</v>
      </c>
      <c r="I198" s="78">
        <f t="shared" si="2"/>
        <v>100</v>
      </c>
    </row>
    <row r="199" spans="1:9" ht="24">
      <c r="A199" s="63"/>
      <c r="B199" s="60" t="s">
        <v>497</v>
      </c>
      <c r="C199" s="61" t="s">
        <v>502</v>
      </c>
      <c r="D199" s="61" t="s">
        <v>437</v>
      </c>
      <c r="E199" s="59" t="s">
        <v>498</v>
      </c>
      <c r="F199" s="59"/>
      <c r="G199" s="62">
        <f>G200</f>
        <v>100</v>
      </c>
      <c r="H199" s="62">
        <f>H200</f>
        <v>100</v>
      </c>
      <c r="I199" s="78">
        <f t="shared" si="2"/>
        <v>100</v>
      </c>
    </row>
    <row r="200" spans="1:9" ht="12.75">
      <c r="A200" s="63"/>
      <c r="B200" s="60" t="s">
        <v>359</v>
      </c>
      <c r="C200" s="61" t="s">
        <v>502</v>
      </c>
      <c r="D200" s="61" t="s">
        <v>437</v>
      </c>
      <c r="E200" s="59" t="s">
        <v>498</v>
      </c>
      <c r="F200" s="59">
        <v>610</v>
      </c>
      <c r="G200" s="62">
        <v>100</v>
      </c>
      <c r="H200" s="62">
        <v>100</v>
      </c>
      <c r="I200" s="78">
        <f t="shared" si="2"/>
        <v>100</v>
      </c>
    </row>
    <row r="201" spans="1:9" ht="12.75">
      <c r="A201" s="63"/>
      <c r="B201" s="60" t="s">
        <v>367</v>
      </c>
      <c r="C201" s="61">
        <v>10</v>
      </c>
      <c r="D201" s="61" t="s">
        <v>426</v>
      </c>
      <c r="E201" s="59"/>
      <c r="F201" s="59"/>
      <c r="G201" s="62">
        <f>G202+G204</f>
        <v>11363.8</v>
      </c>
      <c r="H201" s="62">
        <f>H202+H204</f>
        <v>4624.6</v>
      </c>
      <c r="I201" s="78">
        <f t="shared" si="2"/>
        <v>40.69589397912671</v>
      </c>
    </row>
    <row r="202" spans="1:9" ht="24">
      <c r="A202" s="63"/>
      <c r="B202" s="60" t="s">
        <v>350</v>
      </c>
      <c r="C202" s="61">
        <v>10</v>
      </c>
      <c r="D202" s="61" t="s">
        <v>426</v>
      </c>
      <c r="E202" s="59" t="s">
        <v>518</v>
      </c>
      <c r="F202" s="59"/>
      <c r="G202" s="62">
        <f>G203</f>
        <v>3851.2</v>
      </c>
      <c r="H202" s="62">
        <f>H203</f>
        <v>0</v>
      </c>
      <c r="I202" s="78">
        <f t="shared" si="2"/>
        <v>0</v>
      </c>
    </row>
    <row r="203" spans="1:9" ht="24">
      <c r="A203" s="63"/>
      <c r="B203" s="60" t="s">
        <v>370</v>
      </c>
      <c r="C203" s="61">
        <v>10</v>
      </c>
      <c r="D203" s="61" t="s">
        <v>426</v>
      </c>
      <c r="E203" s="59" t="s">
        <v>518</v>
      </c>
      <c r="F203" s="59">
        <v>320</v>
      </c>
      <c r="G203" s="62">
        <v>3851.2</v>
      </c>
      <c r="H203" s="62">
        <v>0</v>
      </c>
      <c r="I203" s="78">
        <f t="shared" si="2"/>
        <v>0</v>
      </c>
    </row>
    <row r="204" spans="1:9" ht="36">
      <c r="A204" s="63"/>
      <c r="B204" s="60" t="s">
        <v>489</v>
      </c>
      <c r="C204" s="61">
        <v>10</v>
      </c>
      <c r="D204" s="61" t="s">
        <v>426</v>
      </c>
      <c r="E204" s="59" t="s">
        <v>490</v>
      </c>
      <c r="F204" s="59"/>
      <c r="G204" s="62">
        <f>G205</f>
        <v>7512.6</v>
      </c>
      <c r="H204" s="62">
        <f>H205</f>
        <v>4624.6</v>
      </c>
      <c r="I204" s="78">
        <f t="shared" si="2"/>
        <v>61.557916034395554</v>
      </c>
    </row>
    <row r="205" spans="1:9" ht="36">
      <c r="A205" s="63"/>
      <c r="B205" s="60" t="s">
        <v>503</v>
      </c>
      <c r="C205" s="61">
        <v>10</v>
      </c>
      <c r="D205" s="61" t="s">
        <v>426</v>
      </c>
      <c r="E205" s="59" t="s">
        <v>504</v>
      </c>
      <c r="F205" s="59"/>
      <c r="G205" s="62">
        <f>G206+G207</f>
        <v>7512.6</v>
      </c>
      <c r="H205" s="62">
        <f>H206+H207</f>
        <v>4624.6</v>
      </c>
      <c r="I205" s="78">
        <f t="shared" si="2"/>
        <v>61.557916034395554</v>
      </c>
    </row>
    <row r="206" spans="1:9" ht="12.75">
      <c r="A206" s="63"/>
      <c r="B206" s="60" t="s">
        <v>368</v>
      </c>
      <c r="C206" s="61">
        <v>10</v>
      </c>
      <c r="D206" s="61" t="s">
        <v>426</v>
      </c>
      <c r="E206" s="59" t="s">
        <v>504</v>
      </c>
      <c r="F206" s="59">
        <v>310</v>
      </c>
      <c r="G206" s="62">
        <v>5944.8</v>
      </c>
      <c r="H206" s="62">
        <v>4624.6</v>
      </c>
      <c r="I206" s="78">
        <f t="shared" si="2"/>
        <v>77.79235634504104</v>
      </c>
    </row>
    <row r="207" spans="1:9" ht="24">
      <c r="A207" s="63"/>
      <c r="B207" s="60" t="s">
        <v>370</v>
      </c>
      <c r="C207" s="61">
        <v>10</v>
      </c>
      <c r="D207" s="61" t="s">
        <v>426</v>
      </c>
      <c r="E207" s="59" t="s">
        <v>504</v>
      </c>
      <c r="F207" s="59">
        <v>320</v>
      </c>
      <c r="G207" s="62">
        <v>1567.8</v>
      </c>
      <c r="H207" s="62">
        <v>0</v>
      </c>
      <c r="I207" s="78">
        <f t="shared" si="2"/>
        <v>0</v>
      </c>
    </row>
    <row r="208" spans="1:9" ht="12.75">
      <c r="A208" s="63"/>
      <c r="B208" s="60" t="s">
        <v>371</v>
      </c>
      <c r="C208" s="61">
        <v>10</v>
      </c>
      <c r="D208" s="61" t="s">
        <v>437</v>
      </c>
      <c r="E208" s="59"/>
      <c r="F208" s="59"/>
      <c r="G208" s="62">
        <f>G209+G214</f>
        <v>39277</v>
      </c>
      <c r="H208" s="62">
        <f>H209+H214</f>
        <v>15620.9</v>
      </c>
      <c r="I208" s="78">
        <f t="shared" si="2"/>
        <v>39.77111286503552</v>
      </c>
    </row>
    <row r="209" spans="1:9" ht="36">
      <c r="A209" s="63"/>
      <c r="B209" s="60" t="s">
        <v>489</v>
      </c>
      <c r="C209" s="61">
        <v>10</v>
      </c>
      <c r="D209" s="61" t="s">
        <v>437</v>
      </c>
      <c r="E209" s="59" t="s">
        <v>490</v>
      </c>
      <c r="F209" s="59"/>
      <c r="G209" s="62">
        <f>G210+G212</f>
        <v>31807.1</v>
      </c>
      <c r="H209" s="62">
        <f>H210+H212</f>
        <v>15620.9</v>
      </c>
      <c r="I209" s="78">
        <f t="shared" si="2"/>
        <v>49.111361928626</v>
      </c>
    </row>
    <row r="210" spans="1:9" ht="12.75">
      <c r="A210" s="63"/>
      <c r="B210" s="60" t="s">
        <v>505</v>
      </c>
      <c r="C210" s="61">
        <v>10</v>
      </c>
      <c r="D210" s="61" t="s">
        <v>437</v>
      </c>
      <c r="E210" s="59" t="s">
        <v>506</v>
      </c>
      <c r="F210" s="59"/>
      <c r="G210" s="62">
        <f>G211</f>
        <v>15620.9</v>
      </c>
      <c r="H210" s="62">
        <f>H211</f>
        <v>15620.9</v>
      </c>
      <c r="I210" s="78">
        <f t="shared" si="2"/>
        <v>100</v>
      </c>
    </row>
    <row r="211" spans="1:9" ht="24">
      <c r="A211" s="63"/>
      <c r="B211" s="60" t="s">
        <v>370</v>
      </c>
      <c r="C211" s="61">
        <v>10</v>
      </c>
      <c r="D211" s="61" t="s">
        <v>437</v>
      </c>
      <c r="E211" s="59" t="s">
        <v>506</v>
      </c>
      <c r="F211" s="59">
        <v>320</v>
      </c>
      <c r="G211" s="62">
        <v>15620.9</v>
      </c>
      <c r="H211" s="62">
        <v>15620.9</v>
      </c>
      <c r="I211" s="78">
        <f t="shared" si="2"/>
        <v>100</v>
      </c>
    </row>
    <row r="212" spans="1:9" ht="36">
      <c r="A212" s="63"/>
      <c r="B212" s="60" t="s">
        <v>503</v>
      </c>
      <c r="C212" s="61" t="s">
        <v>472</v>
      </c>
      <c r="D212" s="61" t="s">
        <v>437</v>
      </c>
      <c r="E212" s="59" t="s">
        <v>504</v>
      </c>
      <c r="F212" s="59"/>
      <c r="G212" s="62">
        <f>G213</f>
        <v>16186.2</v>
      </c>
      <c r="H212" s="62">
        <f>H213</f>
        <v>0</v>
      </c>
      <c r="I212" s="78">
        <f t="shared" si="2"/>
        <v>0</v>
      </c>
    </row>
    <row r="213" spans="1:9" ht="12.75">
      <c r="A213" s="63"/>
      <c r="B213" s="60" t="s">
        <v>351</v>
      </c>
      <c r="C213" s="61" t="s">
        <v>472</v>
      </c>
      <c r="D213" s="61" t="s">
        <v>437</v>
      </c>
      <c r="E213" s="59" t="s">
        <v>504</v>
      </c>
      <c r="F213" s="59">
        <v>410</v>
      </c>
      <c r="G213" s="62">
        <v>16186.2</v>
      </c>
      <c r="H213" s="62">
        <v>0</v>
      </c>
      <c r="I213" s="78">
        <f t="shared" si="2"/>
        <v>0</v>
      </c>
    </row>
    <row r="214" spans="1:9" ht="24">
      <c r="A214" s="56"/>
      <c r="B214" s="60" t="s">
        <v>479</v>
      </c>
      <c r="C214" s="61">
        <v>10</v>
      </c>
      <c r="D214" s="61" t="s">
        <v>437</v>
      </c>
      <c r="E214" s="59" t="s">
        <v>480</v>
      </c>
      <c r="F214" s="59"/>
      <c r="G214" s="62">
        <f>G215</f>
        <v>7469.9</v>
      </c>
      <c r="H214" s="62">
        <f>H215</f>
        <v>0</v>
      </c>
      <c r="I214" s="78">
        <f t="shared" si="2"/>
        <v>0</v>
      </c>
    </row>
    <row r="215" spans="1:9" ht="12.75">
      <c r="A215" s="56"/>
      <c r="B215" s="60" t="s">
        <v>340</v>
      </c>
      <c r="C215" s="61">
        <v>10</v>
      </c>
      <c r="D215" s="61" t="s">
        <v>437</v>
      </c>
      <c r="E215" s="59" t="s">
        <v>480</v>
      </c>
      <c r="F215" s="59">
        <v>620</v>
      </c>
      <c r="G215" s="62">
        <v>7469.9</v>
      </c>
      <c r="H215" s="62">
        <v>0</v>
      </c>
      <c r="I215" s="78">
        <f t="shared" si="2"/>
        <v>0</v>
      </c>
    </row>
    <row r="216" spans="1:9" ht="12.75">
      <c r="A216" s="63"/>
      <c r="B216" s="60" t="s">
        <v>373</v>
      </c>
      <c r="C216" s="61">
        <v>11</v>
      </c>
      <c r="D216" s="61" t="s">
        <v>425</v>
      </c>
      <c r="E216" s="59"/>
      <c r="F216" s="59"/>
      <c r="G216" s="62">
        <f>G217</f>
        <v>42433.2</v>
      </c>
      <c r="H216" s="62">
        <f>H217</f>
        <v>10348.3</v>
      </c>
      <c r="I216" s="78">
        <f aca="true" t="shared" si="3" ref="I216:I241">SUM(H216/G216*100)</f>
        <v>24.387272230234817</v>
      </c>
    </row>
    <row r="217" spans="1:9" ht="36">
      <c r="A217" s="63"/>
      <c r="B217" s="60" t="s">
        <v>507</v>
      </c>
      <c r="C217" s="61">
        <v>11</v>
      </c>
      <c r="D217" s="61" t="s">
        <v>425</v>
      </c>
      <c r="E217" s="59" t="s">
        <v>508</v>
      </c>
      <c r="F217" s="59"/>
      <c r="G217" s="62">
        <f>G218+G219</f>
        <v>42433.2</v>
      </c>
      <c r="H217" s="62">
        <f>H218+H219</f>
        <v>10348.3</v>
      </c>
      <c r="I217" s="78">
        <f t="shared" si="3"/>
        <v>24.387272230234817</v>
      </c>
    </row>
    <row r="218" spans="1:9" ht="12.75">
      <c r="A218" s="63"/>
      <c r="B218" s="60" t="s">
        <v>359</v>
      </c>
      <c r="C218" s="61">
        <v>11</v>
      </c>
      <c r="D218" s="61" t="s">
        <v>425</v>
      </c>
      <c r="E218" s="59" t="s">
        <v>508</v>
      </c>
      <c r="F218" s="59">
        <v>610</v>
      </c>
      <c r="G218" s="62">
        <v>41433.2</v>
      </c>
      <c r="H218" s="62">
        <v>9805.3</v>
      </c>
      <c r="I218" s="78">
        <f t="shared" si="3"/>
        <v>23.665321529594625</v>
      </c>
    </row>
    <row r="219" spans="1:9" ht="12.75">
      <c r="A219" s="63"/>
      <c r="B219" s="60" t="s">
        <v>340</v>
      </c>
      <c r="C219" s="61">
        <v>11</v>
      </c>
      <c r="D219" s="61" t="s">
        <v>425</v>
      </c>
      <c r="E219" s="59" t="s">
        <v>508</v>
      </c>
      <c r="F219" s="59">
        <v>620</v>
      </c>
      <c r="G219" s="62">
        <v>1000</v>
      </c>
      <c r="H219" s="62">
        <v>543</v>
      </c>
      <c r="I219" s="78">
        <f t="shared" si="3"/>
        <v>54.300000000000004</v>
      </c>
    </row>
    <row r="220" spans="1:9" ht="12.75">
      <c r="A220" s="56"/>
      <c r="B220" s="60" t="s">
        <v>374</v>
      </c>
      <c r="C220" s="61">
        <v>11</v>
      </c>
      <c r="D220" s="61" t="s">
        <v>434</v>
      </c>
      <c r="E220" s="59"/>
      <c r="F220" s="59"/>
      <c r="G220" s="62">
        <f>G221</f>
        <v>5650.2</v>
      </c>
      <c r="H220" s="62">
        <f>H221</f>
        <v>904</v>
      </c>
      <c r="I220" s="78">
        <f t="shared" si="3"/>
        <v>15.999433648366429</v>
      </c>
    </row>
    <row r="221" spans="1:9" ht="36">
      <c r="A221" s="56"/>
      <c r="B221" s="60" t="s">
        <v>507</v>
      </c>
      <c r="C221" s="61">
        <v>11</v>
      </c>
      <c r="D221" s="61" t="s">
        <v>434</v>
      </c>
      <c r="E221" s="59" t="s">
        <v>508</v>
      </c>
      <c r="F221" s="59"/>
      <c r="G221" s="62">
        <f>G222</f>
        <v>5650.2</v>
      </c>
      <c r="H221" s="62">
        <f>H222</f>
        <v>904</v>
      </c>
      <c r="I221" s="78">
        <f t="shared" si="3"/>
        <v>15.999433648366429</v>
      </c>
    </row>
    <row r="222" spans="1:9" ht="12.75">
      <c r="A222" s="56"/>
      <c r="B222" s="60" t="s">
        <v>340</v>
      </c>
      <c r="C222" s="61">
        <v>11</v>
      </c>
      <c r="D222" s="61" t="s">
        <v>434</v>
      </c>
      <c r="E222" s="59" t="s">
        <v>508</v>
      </c>
      <c r="F222" s="59">
        <v>620</v>
      </c>
      <c r="G222" s="62">
        <v>5650.2</v>
      </c>
      <c r="H222" s="62">
        <v>904</v>
      </c>
      <c r="I222" s="78">
        <f t="shared" si="3"/>
        <v>15.999433648366429</v>
      </c>
    </row>
    <row r="223" spans="1:9" ht="12.75">
      <c r="A223" s="56"/>
      <c r="B223" s="60" t="s">
        <v>378</v>
      </c>
      <c r="C223" s="61">
        <v>14</v>
      </c>
      <c r="D223" s="61" t="s">
        <v>426</v>
      </c>
      <c r="E223" s="59"/>
      <c r="F223" s="59"/>
      <c r="G223" s="62">
        <f>G224</f>
        <v>19299.2</v>
      </c>
      <c r="H223" s="62">
        <f>H224</f>
        <v>6998.5</v>
      </c>
      <c r="I223" s="78">
        <f t="shared" si="3"/>
        <v>36.26316116730227</v>
      </c>
    </row>
    <row r="224" spans="1:9" ht="24">
      <c r="A224" s="56"/>
      <c r="B224" s="60" t="s">
        <v>497</v>
      </c>
      <c r="C224" s="61">
        <v>14</v>
      </c>
      <c r="D224" s="61" t="s">
        <v>426</v>
      </c>
      <c r="E224" s="59" t="s">
        <v>498</v>
      </c>
      <c r="F224" s="59"/>
      <c r="G224" s="62">
        <f>G225</f>
        <v>19299.2</v>
      </c>
      <c r="H224" s="62">
        <f>H225</f>
        <v>6998.5</v>
      </c>
      <c r="I224" s="78">
        <f t="shared" si="3"/>
        <v>36.26316116730227</v>
      </c>
    </row>
    <row r="225" spans="1:9" ht="12.75">
      <c r="A225" s="56"/>
      <c r="B225" s="60" t="s">
        <v>295</v>
      </c>
      <c r="C225" s="61">
        <v>14</v>
      </c>
      <c r="D225" s="61" t="s">
        <v>426</v>
      </c>
      <c r="E225" s="59" t="s">
        <v>498</v>
      </c>
      <c r="F225" s="59">
        <v>540</v>
      </c>
      <c r="G225" s="62">
        <v>19299.2</v>
      </c>
      <c r="H225" s="62">
        <v>6998.5</v>
      </c>
      <c r="I225" s="78">
        <f t="shared" si="3"/>
        <v>36.26316116730227</v>
      </c>
    </row>
    <row r="226" spans="1:9" ht="12.75">
      <c r="A226" s="36">
        <v>921</v>
      </c>
      <c r="B226" s="37" t="s">
        <v>0</v>
      </c>
      <c r="C226" s="38"/>
      <c r="D226" s="38"/>
      <c r="E226" s="36"/>
      <c r="F226" s="36"/>
      <c r="G226" s="51">
        <f>G227+G232+G235+G238</f>
        <v>52576.5</v>
      </c>
      <c r="H226" s="51">
        <f>H227+H232+H235+H238</f>
        <v>11992.8</v>
      </c>
      <c r="I226" s="77">
        <f t="shared" si="3"/>
        <v>22.810190864739948</v>
      </c>
    </row>
    <row r="227" spans="1:9" ht="24">
      <c r="A227" s="36"/>
      <c r="B227" s="41" t="s">
        <v>334</v>
      </c>
      <c r="C227" s="42" t="s">
        <v>425</v>
      </c>
      <c r="D227" s="42" t="s">
        <v>430</v>
      </c>
      <c r="E227" s="43"/>
      <c r="F227" s="43"/>
      <c r="G227" s="48">
        <f>G228</f>
        <v>10481.5</v>
      </c>
      <c r="H227" s="48">
        <f>H228</f>
        <v>1859.1</v>
      </c>
      <c r="I227" s="78">
        <f t="shared" si="3"/>
        <v>17.736965129036875</v>
      </c>
    </row>
    <row r="228" spans="1:9" ht="36">
      <c r="A228" s="36"/>
      <c r="B228" s="41" t="s">
        <v>509</v>
      </c>
      <c r="C228" s="42" t="s">
        <v>425</v>
      </c>
      <c r="D228" s="42" t="s">
        <v>430</v>
      </c>
      <c r="E228" s="43" t="s">
        <v>510</v>
      </c>
      <c r="F228" s="43"/>
      <c r="G228" s="48">
        <f>G229+G230+G231</f>
        <v>10481.5</v>
      </c>
      <c r="H228" s="48">
        <f>H229+H230+H231</f>
        <v>1859.1</v>
      </c>
      <c r="I228" s="78">
        <f t="shared" si="3"/>
        <v>17.736965129036875</v>
      </c>
    </row>
    <row r="229" spans="1:9" ht="24">
      <c r="A229" s="36"/>
      <c r="B229" s="41" t="s">
        <v>327</v>
      </c>
      <c r="C229" s="42" t="s">
        <v>425</v>
      </c>
      <c r="D229" s="42" t="s">
        <v>430</v>
      </c>
      <c r="E229" s="43" t="s">
        <v>510</v>
      </c>
      <c r="F229" s="43">
        <v>120</v>
      </c>
      <c r="G229" s="48">
        <v>9528.2</v>
      </c>
      <c r="H229" s="48">
        <v>1790.5</v>
      </c>
      <c r="I229" s="78">
        <f t="shared" si="3"/>
        <v>18.791587078356876</v>
      </c>
    </row>
    <row r="230" spans="1:9" ht="24">
      <c r="A230" s="36"/>
      <c r="B230" s="41" t="s">
        <v>330</v>
      </c>
      <c r="C230" s="42" t="s">
        <v>425</v>
      </c>
      <c r="D230" s="42" t="s">
        <v>430</v>
      </c>
      <c r="E230" s="43" t="s">
        <v>510</v>
      </c>
      <c r="F230" s="43">
        <v>240</v>
      </c>
      <c r="G230" s="48">
        <v>952.8</v>
      </c>
      <c r="H230" s="48">
        <v>68.6</v>
      </c>
      <c r="I230" s="78">
        <f t="shared" si="3"/>
        <v>7.19983207388749</v>
      </c>
    </row>
    <row r="231" spans="1:9" ht="12.75">
      <c r="A231" s="36"/>
      <c r="B231" s="41" t="s">
        <v>332</v>
      </c>
      <c r="C231" s="42" t="s">
        <v>425</v>
      </c>
      <c r="D231" s="42" t="s">
        <v>430</v>
      </c>
      <c r="E231" s="43" t="s">
        <v>510</v>
      </c>
      <c r="F231" s="43">
        <v>850</v>
      </c>
      <c r="G231" s="48">
        <v>0.5</v>
      </c>
      <c r="H231" s="48">
        <v>0</v>
      </c>
      <c r="I231" s="78">
        <f t="shared" si="3"/>
        <v>0</v>
      </c>
    </row>
    <row r="232" spans="1:9" ht="12.75">
      <c r="A232" s="36"/>
      <c r="B232" s="41" t="s">
        <v>346</v>
      </c>
      <c r="C232" s="42" t="s">
        <v>437</v>
      </c>
      <c r="D232" s="42" t="s">
        <v>472</v>
      </c>
      <c r="E232" s="43"/>
      <c r="F232" s="36"/>
      <c r="G232" s="48">
        <f>G233</f>
        <v>480</v>
      </c>
      <c r="H232" s="48">
        <f>H233</f>
        <v>59</v>
      </c>
      <c r="I232" s="78">
        <f t="shared" si="3"/>
        <v>12.291666666666666</v>
      </c>
    </row>
    <row r="233" spans="1:9" ht="24">
      <c r="A233" s="36"/>
      <c r="B233" s="41" t="s">
        <v>347</v>
      </c>
      <c r="C233" s="42" t="s">
        <v>437</v>
      </c>
      <c r="D233" s="42" t="s">
        <v>472</v>
      </c>
      <c r="E233" s="43" t="s">
        <v>474</v>
      </c>
      <c r="F233" s="43"/>
      <c r="G233" s="48">
        <f>G234</f>
        <v>480</v>
      </c>
      <c r="H233" s="48">
        <f>H234</f>
        <v>59</v>
      </c>
      <c r="I233" s="78">
        <f t="shared" si="3"/>
        <v>12.291666666666666</v>
      </c>
    </row>
    <row r="234" spans="1:9" ht="24">
      <c r="A234" s="36"/>
      <c r="B234" s="41" t="s">
        <v>330</v>
      </c>
      <c r="C234" s="42" t="s">
        <v>437</v>
      </c>
      <c r="D234" s="42" t="s">
        <v>472</v>
      </c>
      <c r="E234" s="43" t="s">
        <v>474</v>
      </c>
      <c r="F234" s="43">
        <v>240</v>
      </c>
      <c r="G234" s="44">
        <v>480</v>
      </c>
      <c r="H234" s="44">
        <v>59</v>
      </c>
      <c r="I234" s="78">
        <f t="shared" si="3"/>
        <v>12.291666666666666</v>
      </c>
    </row>
    <row r="235" spans="1:9" ht="12.75">
      <c r="A235" s="36"/>
      <c r="B235" s="41" t="s">
        <v>511</v>
      </c>
      <c r="C235" s="42" t="s">
        <v>446</v>
      </c>
      <c r="D235" s="42" t="s">
        <v>425</v>
      </c>
      <c r="E235" s="43"/>
      <c r="F235" s="43"/>
      <c r="G235" s="44">
        <f>G236</f>
        <v>413</v>
      </c>
      <c r="H235" s="44">
        <f>H236</f>
        <v>74.7</v>
      </c>
      <c r="I235" s="78">
        <f t="shared" si="3"/>
        <v>18.08716707021792</v>
      </c>
    </row>
    <row r="236" spans="1:9" ht="36">
      <c r="A236" s="36"/>
      <c r="B236" s="41" t="s">
        <v>509</v>
      </c>
      <c r="C236" s="42" t="s">
        <v>446</v>
      </c>
      <c r="D236" s="42" t="s">
        <v>425</v>
      </c>
      <c r="E236" s="43" t="s">
        <v>510</v>
      </c>
      <c r="F236" s="43"/>
      <c r="G236" s="44">
        <f>G237</f>
        <v>413</v>
      </c>
      <c r="H236" s="44">
        <f>H237</f>
        <v>74.7</v>
      </c>
      <c r="I236" s="78">
        <f t="shared" si="3"/>
        <v>18.08716707021792</v>
      </c>
    </row>
    <row r="237" spans="1:9" ht="12.75">
      <c r="A237" s="36"/>
      <c r="B237" s="41" t="s">
        <v>375</v>
      </c>
      <c r="C237" s="42" t="s">
        <v>446</v>
      </c>
      <c r="D237" s="42" t="s">
        <v>425</v>
      </c>
      <c r="E237" s="43" t="s">
        <v>510</v>
      </c>
      <c r="F237" s="43">
        <v>730</v>
      </c>
      <c r="G237" s="44">
        <v>413</v>
      </c>
      <c r="H237" s="44">
        <v>74.7</v>
      </c>
      <c r="I237" s="78">
        <f t="shared" si="3"/>
        <v>18.08716707021792</v>
      </c>
    </row>
    <row r="238" spans="1:9" ht="24">
      <c r="A238" s="36"/>
      <c r="B238" s="41" t="s">
        <v>376</v>
      </c>
      <c r="C238" s="42" t="s">
        <v>463</v>
      </c>
      <c r="D238" s="42" t="s">
        <v>425</v>
      </c>
      <c r="E238" s="43"/>
      <c r="F238" s="43"/>
      <c r="G238" s="44">
        <f>G239</f>
        <v>41202</v>
      </c>
      <c r="H238" s="44">
        <f>H239</f>
        <v>10000</v>
      </c>
      <c r="I238" s="78">
        <f t="shared" si="3"/>
        <v>24.270666472501333</v>
      </c>
    </row>
    <row r="239" spans="1:9" ht="36">
      <c r="A239" s="43"/>
      <c r="B239" s="41" t="s">
        <v>509</v>
      </c>
      <c r="C239" s="42" t="s">
        <v>463</v>
      </c>
      <c r="D239" s="42" t="s">
        <v>425</v>
      </c>
      <c r="E239" s="43" t="s">
        <v>510</v>
      </c>
      <c r="F239" s="43"/>
      <c r="G239" s="44">
        <f>G240</f>
        <v>41202</v>
      </c>
      <c r="H239" s="44">
        <f>H240</f>
        <v>10000</v>
      </c>
      <c r="I239" s="78">
        <f t="shared" si="3"/>
        <v>24.270666472501333</v>
      </c>
    </row>
    <row r="240" spans="1:9" ht="12.75">
      <c r="A240" s="43"/>
      <c r="B240" s="41" t="s">
        <v>377</v>
      </c>
      <c r="C240" s="42" t="s">
        <v>463</v>
      </c>
      <c r="D240" s="42" t="s">
        <v>425</v>
      </c>
      <c r="E240" s="43" t="s">
        <v>510</v>
      </c>
      <c r="F240" s="43">
        <v>510</v>
      </c>
      <c r="G240" s="44">
        <v>41202</v>
      </c>
      <c r="H240" s="44">
        <v>10000</v>
      </c>
      <c r="I240" s="78">
        <f t="shared" si="3"/>
        <v>24.270666472501333</v>
      </c>
    </row>
    <row r="241" spans="1:9" ht="12.75">
      <c r="A241" s="36"/>
      <c r="B241" s="37" t="s">
        <v>512</v>
      </c>
      <c r="C241" s="36"/>
      <c r="D241" s="36"/>
      <c r="E241" s="36"/>
      <c r="F241" s="36"/>
      <c r="G241" s="64">
        <f>G226+G132+G17+G7</f>
        <v>716221.4</v>
      </c>
      <c r="H241" s="64">
        <f>H226+H132+H17+H7</f>
        <v>129609.40000000001</v>
      </c>
      <c r="I241" s="77">
        <f t="shared" si="3"/>
        <v>18.096275816388623</v>
      </c>
    </row>
  </sheetData>
  <sheetProtection/>
  <mergeCells count="10">
    <mergeCell ref="I4:I5"/>
    <mergeCell ref="D1:F1"/>
    <mergeCell ref="A2:I2"/>
    <mergeCell ref="A4:A5"/>
    <mergeCell ref="B4:B5"/>
    <mergeCell ref="C4:D5"/>
    <mergeCell ref="E4:E5"/>
    <mergeCell ref="F4:F5"/>
    <mergeCell ref="G4:G5"/>
    <mergeCell ref="H4:H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71.421875" style="2" customWidth="1"/>
    <col min="2" max="2" width="20.140625" style="2" customWidth="1"/>
    <col min="3" max="4" width="13.57421875" style="2" customWidth="1"/>
  </cols>
  <sheetData>
    <row r="1" spans="1:4" ht="12.75">
      <c r="A1" s="67"/>
      <c r="B1" s="67"/>
      <c r="C1" s="97"/>
      <c r="D1" s="83"/>
    </row>
    <row r="2" spans="1:4" ht="15" customHeight="1">
      <c r="A2" s="82" t="s">
        <v>521</v>
      </c>
      <c r="B2" s="83"/>
      <c r="C2" s="83"/>
      <c r="D2" s="83"/>
    </row>
    <row r="3" spans="1:4" ht="12.75">
      <c r="A3" s="3"/>
      <c r="B3" s="67"/>
      <c r="C3" s="67"/>
      <c r="D3" s="69" t="s">
        <v>416</v>
      </c>
    </row>
    <row r="4" spans="1:4" ht="67.5" customHeight="1">
      <c r="A4" s="4" t="s">
        <v>1</v>
      </c>
      <c r="B4" s="4" t="s">
        <v>379</v>
      </c>
      <c r="C4" s="4" t="s">
        <v>3</v>
      </c>
      <c r="D4" s="4" t="s">
        <v>4</v>
      </c>
    </row>
    <row r="5" spans="1:4" ht="13.5" thickBot="1">
      <c r="A5" s="4" t="s">
        <v>5</v>
      </c>
      <c r="B5" s="5">
        <v>2</v>
      </c>
      <c r="C5" s="5">
        <v>3</v>
      </c>
      <c r="D5" s="5">
        <v>4</v>
      </c>
    </row>
    <row r="6" spans="1:4" s="17" customFormat="1" ht="12.75">
      <c r="A6" s="15" t="s">
        <v>380</v>
      </c>
      <c r="B6" s="16" t="s">
        <v>7</v>
      </c>
      <c r="C6" s="70">
        <v>751333.43</v>
      </c>
      <c r="D6" s="71">
        <v>-1105265.7</v>
      </c>
    </row>
    <row r="7" spans="1:4" ht="12.75">
      <c r="A7" s="11" t="s">
        <v>8</v>
      </c>
      <c r="B7" s="12"/>
      <c r="C7" s="19"/>
      <c r="D7" s="72"/>
    </row>
    <row r="8" spans="1:4" ht="12.75">
      <c r="A8" s="10" t="s">
        <v>381</v>
      </c>
      <c r="B8" s="13" t="s">
        <v>7</v>
      </c>
      <c r="C8" s="20">
        <v>-6883140</v>
      </c>
      <c r="D8" s="73">
        <v>-1720785</v>
      </c>
    </row>
    <row r="9" spans="1:4" ht="12.75">
      <c r="A9" s="11" t="s">
        <v>382</v>
      </c>
      <c r="B9" s="12"/>
      <c r="C9" s="19"/>
      <c r="D9" s="72"/>
    </row>
    <row r="10" spans="1:4" ht="12.75">
      <c r="A10" s="10" t="s">
        <v>383</v>
      </c>
      <c r="B10" s="13" t="s">
        <v>384</v>
      </c>
      <c r="C10" s="20">
        <v>-6883140</v>
      </c>
      <c r="D10" s="73">
        <v>-1720785</v>
      </c>
    </row>
    <row r="11" spans="1:4" ht="20.25">
      <c r="A11" s="10" t="s">
        <v>385</v>
      </c>
      <c r="B11" s="13" t="s">
        <v>386</v>
      </c>
      <c r="C11" s="20">
        <v>-6883140</v>
      </c>
      <c r="D11" s="73">
        <v>-1720785</v>
      </c>
    </row>
    <row r="12" spans="1:4" ht="20.25">
      <c r="A12" s="10" t="s">
        <v>387</v>
      </c>
      <c r="B12" s="13" t="s">
        <v>388</v>
      </c>
      <c r="C12" s="20">
        <v>-6883140</v>
      </c>
      <c r="D12" s="73">
        <v>-1720785</v>
      </c>
    </row>
    <row r="13" spans="1:4" ht="20.25">
      <c r="A13" s="10" t="s">
        <v>389</v>
      </c>
      <c r="B13" s="13" t="s">
        <v>390</v>
      </c>
      <c r="C13" s="20">
        <v>-6883140</v>
      </c>
      <c r="D13" s="73">
        <v>-1720785</v>
      </c>
    </row>
    <row r="14" spans="1:4" ht="12.75">
      <c r="A14" s="10" t="s">
        <v>391</v>
      </c>
      <c r="B14" s="13" t="s">
        <v>7</v>
      </c>
      <c r="C14" s="20" t="s">
        <v>392</v>
      </c>
      <c r="D14" s="73" t="s">
        <v>392</v>
      </c>
    </row>
    <row r="15" spans="1:4" ht="12.75">
      <c r="A15" s="11" t="s">
        <v>382</v>
      </c>
      <c r="B15" s="12"/>
      <c r="C15" s="19"/>
      <c r="D15" s="72"/>
    </row>
    <row r="16" spans="1:4" ht="12.75">
      <c r="A16" s="10" t="s">
        <v>393</v>
      </c>
      <c r="B16" s="13" t="s">
        <v>394</v>
      </c>
      <c r="C16" s="20">
        <v>7634400</v>
      </c>
      <c r="D16" s="73">
        <v>615519.3</v>
      </c>
    </row>
    <row r="17" spans="1:4" ht="12.75">
      <c r="A17" s="10" t="s">
        <v>395</v>
      </c>
      <c r="B17" s="13" t="s">
        <v>396</v>
      </c>
      <c r="C17" s="20">
        <v>7634400</v>
      </c>
      <c r="D17" s="73">
        <v>615519.3</v>
      </c>
    </row>
    <row r="18" spans="1:4" ht="12.75">
      <c r="A18" s="10" t="s">
        <v>397</v>
      </c>
      <c r="B18" s="13" t="s">
        <v>398</v>
      </c>
      <c r="C18" s="20">
        <v>-716397254.6</v>
      </c>
      <c r="D18" s="73">
        <v>-131238495.98</v>
      </c>
    </row>
    <row r="19" spans="1:4" ht="12.75">
      <c r="A19" s="10" t="s">
        <v>399</v>
      </c>
      <c r="B19" s="13" t="s">
        <v>400</v>
      </c>
      <c r="C19" s="20">
        <v>-716397254.6</v>
      </c>
      <c r="D19" s="73">
        <v>-131238495.98</v>
      </c>
    </row>
    <row r="20" spans="1:4" ht="12.75">
      <c r="A20" s="10" t="s">
        <v>401</v>
      </c>
      <c r="B20" s="13" t="s">
        <v>402</v>
      </c>
      <c r="C20" s="20">
        <v>-716397254.6</v>
      </c>
      <c r="D20" s="73">
        <v>-131238495.98</v>
      </c>
    </row>
    <row r="21" spans="1:4" ht="12.75">
      <c r="A21" s="10" t="s">
        <v>403</v>
      </c>
      <c r="B21" s="13" t="s">
        <v>404</v>
      </c>
      <c r="C21" s="20">
        <v>-716397254.6</v>
      </c>
      <c r="D21" s="73">
        <v>-131238495.98</v>
      </c>
    </row>
    <row r="22" spans="1:4" ht="12.75">
      <c r="A22" s="10" t="s">
        <v>405</v>
      </c>
      <c r="B22" s="13" t="s">
        <v>406</v>
      </c>
      <c r="C22" s="20">
        <v>724031728.03</v>
      </c>
      <c r="D22" s="73">
        <v>131854015.28</v>
      </c>
    </row>
    <row r="23" spans="1:4" ht="12.75">
      <c r="A23" s="10" t="s">
        <v>407</v>
      </c>
      <c r="B23" s="13" t="s">
        <v>408</v>
      </c>
      <c r="C23" s="20">
        <v>724031728.03</v>
      </c>
      <c r="D23" s="73">
        <v>131854015.28</v>
      </c>
    </row>
    <row r="24" spans="1:4" ht="12.75">
      <c r="A24" s="10" t="s">
        <v>409</v>
      </c>
      <c r="B24" s="13" t="s">
        <v>410</v>
      </c>
      <c r="C24" s="20">
        <v>724031728.03</v>
      </c>
      <c r="D24" s="73">
        <v>131854015.28</v>
      </c>
    </row>
    <row r="25" spans="1:4" ht="12.75">
      <c r="A25" s="10" t="s">
        <v>411</v>
      </c>
      <c r="B25" s="13" t="s">
        <v>412</v>
      </c>
      <c r="C25" s="20">
        <v>724031728.03</v>
      </c>
      <c r="D25" s="73">
        <v>131854015.28</v>
      </c>
    </row>
    <row r="26" spans="1:4" ht="13.5" thickBot="1">
      <c r="A26" s="10"/>
      <c r="B26" s="14" t="s">
        <v>413</v>
      </c>
      <c r="C26" s="74" t="s">
        <v>392</v>
      </c>
      <c r="D26" s="75" t="s">
        <v>392</v>
      </c>
    </row>
    <row r="27" spans="1:4" ht="12.75">
      <c r="A27" s="6"/>
      <c r="B27" s="7"/>
      <c r="C27" s="8"/>
      <c r="D27" s="8"/>
    </row>
    <row r="28" spans="1:4" ht="12.75">
      <c r="A28" s="68"/>
      <c r="B28" s="1"/>
      <c r="C28" s="1"/>
      <c r="D28" s="1"/>
    </row>
  </sheetData>
  <sheetProtection/>
  <mergeCells count="2">
    <mergeCell ref="C1:D1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ЕршоваЮ</dc:creator>
  <cp:keywords/>
  <dc:description/>
  <cp:lastModifiedBy>ЕршоваЮ</cp:lastModifiedBy>
  <cp:lastPrinted>2020-04-10T07:03:32Z</cp:lastPrinted>
  <dcterms:created xsi:type="dcterms:W3CDTF">2020-04-10T05:26:59Z</dcterms:created>
  <dcterms:modified xsi:type="dcterms:W3CDTF">2020-04-10T07:09:40Z</dcterms:modified>
  <cp:category/>
  <cp:version/>
  <cp:contentType/>
  <cp:contentStatus/>
</cp:coreProperties>
</file>