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'Доходы'!#REF!</definedName>
    <definedName name="__bookmark_2">'Доходы'!$A$1:$D$197</definedName>
    <definedName name="__bookmark_4" localSheetId="1">'Расходы'!$A$1:$F$1069</definedName>
    <definedName name="__bookmark_4">#REF!</definedName>
    <definedName name="__bookmark_6">'Источники'!$A$1:$D$25</definedName>
    <definedName name="__bookmark_7">'Источники'!$A$26:$D$26</definedName>
    <definedName name="_xlnm.Print_Titles" localSheetId="0">'Доходы'!$1:$4</definedName>
    <definedName name="_xlnm.Print_Titles" localSheetId="2">'Источники'!$1:$4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<sst xmlns="http://schemas.openxmlformats.org/spreadsheetml/2006/main" count="1336" uniqueCount="568">
  <si>
    <t>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</si>
  <si>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</si>
  <si>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</si>
  <si>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</si>
  <si>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</si>
  <si>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</si>
  <si>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</si>
  <si>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</si>
  <si>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</si>
  <si>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</si>
  <si>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</si>
  <si>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</si>
  <si>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</si>
  <si>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</si>
  <si>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</si>
  <si>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</si>
  <si>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</si>
  <si>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</si>
  <si>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</si>
  <si>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</si>
  <si>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</si>
  <si>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</si>
  <si>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</si>
  <si>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</si>
  <si>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</si>
  <si>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</si>
  <si>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</si>
  <si>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</si>
  <si>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</si>
  <si>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</si>
  <si>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</si>
  <si>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</si>
  <si>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</si>
  <si>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</si>
  <si>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</si>
  <si>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</si>
  <si>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</si>
  <si>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</si>
  <si>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</si>
  <si>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Единый налог на вмененный доход для отдельных видов деятельности</t>
  </si>
  <si>
    <t>000 10502000020000110</t>
  </si>
  <si>
    <t>182 10502010020000110</t>
  </si>
  <si>
    <t>Единый сельскохозяйственный налог</t>
  </si>
  <si>
    <t>000 10503000010000110</t>
  </si>
  <si>
    <t>182 10503010010000110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</si>
  <si>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</si>
  <si>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</si>
  <si>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</si>
  <si>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</si>
  <si>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</si>
  <si>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</si>
  <si>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</si>
  <si>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</si>
  <si>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</si>
  <si>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</si>
  <si>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</si>
  <si>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</si>
  <si>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</si>
  <si>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</si>
  <si>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</si>
  <si>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</si>
  <si>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</si>
  <si>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182 10807020010000110</t>
  </si>
  <si>
    <t>321 10807020010000110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</si>
  <si>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</si>
  <si>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</si>
  <si>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</si>
  <si>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</si>
  <si>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</si>
  <si>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</si>
  <si>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</si>
  <si>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905 10807150010000110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</si>
  <si>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</si>
  <si>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</si>
  <si>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</si>
  <si>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</si>
  <si>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</si>
  <si>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</si>
  <si>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</si>
  <si>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905 11105013050000120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</si>
  <si>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</si>
  <si>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</si>
  <si>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</si>
  <si>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905 11105035050000120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</si>
  <si>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</si>
  <si>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</si>
  <si>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</si>
  <si>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</si>
  <si>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</si>
  <si>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905 11105314100000120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</si>
  <si>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</si>
  <si>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</si>
  <si>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</si>
  <si>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</si>
  <si>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</si>
  <si>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905 11107015050000120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</si>
  <si>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</si>
  <si>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</si>
  <si>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</si>
  <si>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</si>
  <si>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</si>
  <si>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</si>
  <si>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</si>
  <si>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</si>
  <si>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</si>
  <si>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</si>
  <si>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</si>
  <si>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</si>
  <si>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сбросы загрязняющих веществ в водные объекты</t>
  </si>
  <si>
    <t>048 11201030010000120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</si>
  <si>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</si>
  <si>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</si>
  <si>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</si>
  <si>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</si>
  <si>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</si>
  <si>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</si>
  <si>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</si>
  <si>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</si>
  <si>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</si>
  <si>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</si>
  <si>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</si>
  <si>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</si>
  <si>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</si>
  <si>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</si>
  <si>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</si>
  <si>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547 11301995050000130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</si>
  <si>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</si>
  <si>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</si>
  <si>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</si>
  <si>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</si>
  <si>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</si>
  <si>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</si>
  <si>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</si>
  <si>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905 11402053050000410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</si>
  <si>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</si>
  <si>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</si>
  <si>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</si>
  <si>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</si>
  <si>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</si>
  <si>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905 11406013050000430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</si>
  <si>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</si>
  <si>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</si>
  <si>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</si>
  <si>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905 11406025050000430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</si>
  <si>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</si>
  <si>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</si>
  <si>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</si>
  <si>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</si>
  <si>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</si>
  <si>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</si>
  <si>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</si>
  <si>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715 11601053010000140</t>
  </si>
  <si>
    <t>733 11601053010000140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</si>
  <si>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</si>
  <si>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</si>
  <si>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</si>
  <si>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715 11601063010000140</t>
  </si>
  <si>
    <t>733 11601063010000140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</si>
  <si>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</si>
  <si>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</si>
  <si>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</si>
  <si>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715 11601073010000140</t>
  </si>
  <si>
    <t>733 11601073010000140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</si>
  <si>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</si>
  <si>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905 11601074010000140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</si>
  <si>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</si>
  <si>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</si>
  <si>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</si>
  <si>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715 11601083010000140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</si>
  <si>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</si>
  <si>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</si>
  <si>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</si>
  <si>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715 11601113010000140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</si>
  <si>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</si>
  <si>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</si>
  <si>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</si>
  <si>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715 11601133010000140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</si>
  <si>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</si>
  <si>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</si>
  <si>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</si>
  <si>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715 11601143010000140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</si>
  <si>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</si>
  <si>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</si>
  <si>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</si>
  <si>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715 11601153010000140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</si>
  <si>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</si>
  <si>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</si>
  <si>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</si>
  <si>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715 11601173010000140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</si>
  <si>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</si>
  <si>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</si>
  <si>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</si>
  <si>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715 11601193010000140</t>
  </si>
  <si>
    <t>730 11601193010000140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</si>
  <si>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</si>
  <si>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</si>
  <si>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</si>
  <si>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715 11601203010000140</t>
  </si>
  <si>
    <t>733 11601203010000140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</si>
  <si>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</si>
  <si>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</si>
  <si>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</si>
  <si>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</si>
  <si>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</si>
  <si>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547 11607090050000140</t>
  </si>
  <si>
    <t>905 11607090050000140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</si>
  <si>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</si>
  <si>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</si>
  <si>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</si>
  <si>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</si>
  <si>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</si>
  <si>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</si>
  <si>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415 11610123010000140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</si>
  <si>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</si>
  <si>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</si>
  <si>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</si>
  <si>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</si>
  <si>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</si>
  <si>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720 11611050010000140</t>
  </si>
  <si>
    <t>806 11611050010000140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</si>
  <si>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</si>
  <si>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</si>
  <si>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</si>
  <si>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</si>
  <si>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</si>
  <si>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905 11701050050000180</t>
  </si>
  <si>
    <t>921 11701050050000180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</si>
  <si>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</si>
  <si>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</si>
  <si>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</si>
  <si>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547 11705050050000180</t>
  </si>
  <si>
    <t>705 11705050050000180</t>
  </si>
  <si>
    <t>905 11705050050000180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</si>
  <si>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</si>
  <si>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</si>
  <si>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</si>
  <si>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</si>
  <si>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</si>
  <si>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</si>
  <si>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</si>
  <si>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</si>
  <si>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</si>
  <si>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921 20215001050000150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</si>
  <si>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</si>
  <si>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</si>
  <si>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</si>
  <si>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921 20215002050000150</t>
  </si>
  <si>
    <t>Прочие дотации</t>
  </si>
  <si>
    <t>000 20219999000000150</t>
  </si>
  <si>
    <t>Прочие дотации бюджетам муниципальных районов</t>
  </si>
  <si>
    <t>921 20219999050000150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</si>
  <si>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</si>
  <si>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</si>
  <si>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</si>
  <si>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</si>
  <si>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</si>
  <si>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547 20220077050000150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</si>
  <si>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</si>
  <si>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</si>
  <si>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</si>
  <si>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905 20220299050000150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</si>
  <si>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</si>
  <si>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</si>
  <si>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</si>
  <si>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905 20220302050000150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</si>
  <si>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</si>
  <si>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000 20225255000000150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</si>
  <si>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</si>
  <si>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905 20225255050000150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</si>
  <si>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</si>
  <si>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</si>
  <si>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</si>
  <si>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905 20225497050000150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</si>
  <si>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</si>
  <si>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</si>
  <si>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</si>
  <si>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547 20225555050000150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</si>
  <si>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</si>
  <si>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000 20227567000000150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</si>
  <si>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</si>
  <si>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905 20227567050000150</t>
  </si>
  <si>
    <t>Прочие субсидии</t>
  </si>
  <si>
    <t>000 20229999000000150</t>
  </si>
  <si>
    <t>Прочие субсидии бюджетам муниципальных районов</t>
  </si>
  <si>
    <t>547 20229999050000150</t>
  </si>
  <si>
    <t>905 20229999050000150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</si>
  <si>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</si>
  <si>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</si>
  <si>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</si>
  <si>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</si>
  <si>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</si>
  <si>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547 20230024050000150</t>
  </si>
  <si>
    <t>905 20230024050000150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</si>
  <si>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</si>
  <si>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</si>
  <si>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</si>
  <si>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547 20230027050000150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</si>
  <si>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</si>
  <si>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</si>
  <si>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</si>
  <si>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905 20235082050000150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</si>
  <si>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</si>
  <si>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</si>
  <si>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</si>
  <si>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547 20235120050000150</t>
  </si>
  <si>
    <t>Субвенции бюджетам на осуществление полномочий по обеспечению жильем отдельных категорий граждан, установленных Федеральнымзаконом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</si>
  <si>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</si>
  <si>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</si>
  <si>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905 20235134050000150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</si>
  <si>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</si>
  <si>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</si>
  <si>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</si>
  <si>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547 20235469050000150</t>
  </si>
  <si>
    <t>Прочие субвенции</t>
  </si>
  <si>
    <t>000 20239999000000150</t>
  </si>
  <si>
    <t>Прочие субвенции бюджетам муниципальных районов</t>
  </si>
  <si>
    <t>547 20239999050000150</t>
  </si>
  <si>
    <t>905 20239999050000150</t>
  </si>
  <si>
    <t>921 20239999050000150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</si>
  <si>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</si>
  <si>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</si>
  <si>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</si>
  <si>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</si>
  <si>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</si>
  <si>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547 20240014050000150</t>
  </si>
  <si>
    <t>905 20240014050000150</t>
  </si>
  <si>
    <t>921 20240014050000150</t>
  </si>
  <si>
    <t>Межбюджетные трансферты, передаваемые бюджетам на поддержку отрасли культуры</t>
  </si>
  <si>
    <t>000 20245519000000150</t>
  </si>
  <si>
    <t>Межбюджетные трансферты, передаваемые бюджетам муниципальных районов на поддержку отрасли культуры</t>
  </si>
  <si>
    <t>905 20245519050000150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</si>
  <si>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</si>
  <si>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</si>
  <si>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</si>
  <si>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905 20249999050000150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</si>
  <si>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</si>
  <si>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</si>
  <si>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</si>
  <si>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</si>
  <si>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547 20705030050000150</t>
  </si>
  <si>
    <t>905 20705030050000150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</si>
  <si>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</si>
  <si>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</si>
  <si>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</si>
  <si>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</si>
  <si>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</si>
  <si>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</si>
  <si>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</si>
  <si>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</si>
  <si>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бюджетными учреждениями остатков субсидий прошлых лет</t>
  </si>
  <si>
    <t>905 21805010050000150</t>
  </si>
  <si>
    <t>Доходы бюджетов муниципальных районов от возврата автономными учреждениями остатков субсидий прошлых лет</t>
  </si>
  <si>
    <t>905 21805020050000150</t>
  </si>
  <si>
    <t>Доходы бюджетов муниципальных районов от возврата иными организациями остатков субсидий прошлых лет</t>
  </si>
  <si>
    <t>905 21805030050000150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</si>
  <si>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</si>
  <si>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</si>
  <si>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</si>
  <si>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</si>
  <si>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районов</t>
  </si>
  <si>
    <t>905 21925018050000150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</si>
  <si>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</si>
  <si>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547 21960010050000150</t>
  </si>
  <si>
    <t>905 21960010050000150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</si>
  <si>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</si>
  <si>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</si>
  <si>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</si>
  <si>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направления расходов</t>
  </si>
  <si>
    <t>Непрограммные направления расходов бюджета района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</si>
  <si>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</si>
  <si>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</si>
  <si>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"Создание благоприятных условий для развития инвестиционной и инновационной деятельности на территории Кинель-Черкасского района Самарской области" на 2019-2024 годы</t>
  </si>
  <si>
    <t>Уплата налогов, сборов и иных платежей</t>
  </si>
  <si>
    <t>Муниципальная программа "Улучшение экологической ситуации на территории Кинель-Черкасского района Самарской области" на 2016-2024 годы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</si>
  <si>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</si>
  <si>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</si>
  <si>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</si>
  <si>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</si>
  <si>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Расходы на выплаты персоналу казенных учреждений</t>
  </si>
  <si>
    <t>Муниципальная программа "Поэтапный переход на отпуск коммунальных услуг потребителям по приборам учета муниципального района Кинель-Черкасский Самарской области" на 2016-2024 годы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</si>
  <si>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</si>
  <si>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</si>
  <si>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автономным учреждениям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</si>
  <si>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</si>
  <si>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</si>
  <si>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</si>
  <si>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</si>
  <si>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муниципального района Кинель-Черкасский Самарской области" на 2014-2024 годы</t>
  </si>
  <si>
    <t>Связь и информатика</t>
  </si>
  <si>
    <t>Муниципальная программа "Информационная среда Кинель-Черкасского района Самарской области" на 2016-2024 годы</t>
  </si>
  <si>
    <t>Другие вопросы в области национальной экономики</t>
  </si>
  <si>
    <t>Муниципальная программа "Переселение граждан из аварийного жилищного фонда Кинель - Черкасского района Самарской области, признанного таковым до 1 января 2017 года" на 2019 - 2025 годы</t>
  </si>
  <si>
    <t>Бюджетные инвестиции</t>
  </si>
  <si>
    <t>Коммунальное хозяйство</t>
  </si>
  <si>
    <t>Муниципальная программа "Комплексное развитие сельских территорий Кинель - Черкасского района Самарской области " на 2020 - 2025 годы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</si>
  <si>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</si>
  <si>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</si>
  <si>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</si>
  <si>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Общее образование</t>
  </si>
  <si>
    <t>Муниципальная программа "Обеспечение пожарной безопасности образовательных учреждений Кинель-Черкасского района Самарской области" на 2016-2024 годы</t>
  </si>
  <si>
    <t>Дополнительное образование детей</t>
  </si>
  <si>
    <t>Субсидии бюджетным учреждениям</t>
  </si>
  <si>
    <t>Молодежная политика</t>
  </si>
  <si>
    <t>Премии и гранты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</si>
  <si>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</si>
  <si>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</si>
  <si>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</si>
  <si>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</si>
  <si>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</si>
  <si>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Публичные нормативные социальные выплаты гражданам</t>
  </si>
  <si>
    <t>Социальное обслуживание населения</t>
  </si>
  <si>
    <t>Социальные выплаты гражданам, кроме публичных нормативных социальных выплат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</si>
  <si>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</si>
  <si>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</si>
  <si>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</si>
  <si>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</si>
  <si>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</si>
  <si>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</si>
  <si>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</si>
  <si>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Прочие межбюджетные трансферты общего характера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</si>
  <si>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</si>
  <si>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</si>
  <si>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</si>
  <si>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</si>
  <si>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</si>
  <si>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</si>
  <si>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</si>
  <si>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</si>
  <si>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</si>
  <si>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000 01030100000000800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</si>
  <si>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</si>
  <si>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921 01030100050000810</t>
  </si>
  <si>
    <t>источники внешнего финансирования бюджета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</si>
  <si>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</si>
  <si>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</si>
  <si>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</si>
  <si>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</si>
  <si>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</si>
  <si>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</si>
  <si>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</si>
  <si>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</si>
  <si>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</si>
  <si>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</si>
  <si>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</si>
  <si>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921 01050201050000510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</si>
  <si>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</si>
  <si>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</si>
  <si>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</si>
  <si>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</si>
  <si>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</si>
  <si>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</si>
  <si>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</si>
  <si>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921 01050201050000610</t>
  </si>
  <si>
    <t>тыс.рублей</t>
  </si>
  <si>
    <t xml:space="preserve"> Источники финансирования дефицита бюджета Кинель - Черкасского района ао состоянию на 01.10.2021</t>
  </si>
  <si>
    <t>тыс. рублей</t>
  </si>
  <si>
    <t>Код главного распорядителя бюджетных средств</t>
  </si>
  <si>
    <t xml:space="preserve">Наименование главного распорядителя средств бюджета района, раздела, подраздела, целевой статьи, подгруппы видов расходов </t>
  </si>
  <si>
    <t>Рз,Пр</t>
  </si>
  <si>
    <t>ЦСР</t>
  </si>
  <si>
    <t>ВР</t>
  </si>
  <si>
    <t>Бюджетные ассигнования</t>
  </si>
  <si>
    <t>Исполнение</t>
  </si>
  <si>
    <t>% исполнения</t>
  </si>
  <si>
    <t>Собрание представителей Кинель-Черкасского района</t>
  </si>
  <si>
    <t>01</t>
  </si>
  <si>
    <t>03</t>
  </si>
  <si>
    <t>Непрограммные направления расходов бюджета района</t>
  </si>
  <si>
    <t>99 0 00 00000</t>
  </si>
  <si>
    <t>99 1 00 00000</t>
  </si>
  <si>
    <t>06</t>
  </si>
  <si>
    <t>Муниципальная программа «Осуществление внешнего муниципального финансового контроля муниципального района Кинель-Черкасский Самарской области» на 2019-2024 годы</t>
  </si>
  <si>
    <t>16 0 00 00000</t>
  </si>
  <si>
    <t>Администрация Кинель-Черкасского района</t>
  </si>
  <si>
    <t>02</t>
  </si>
  <si>
    <t>Муниципальная программа «Повышение эффективности муниципального управления в Кинель-Черкасском районе Самарской области» на 2017-2022 годы</t>
  </si>
  <si>
    <t>02 0 00 00000</t>
  </si>
  <si>
    <t>04</t>
  </si>
  <si>
    <t>Муниципальная программа «Создание благоприятных условий для развития инвестиционной и инновационной деятельности на территории Кинель-Черкасского района Самарской области» на 2019-2024 годы</t>
  </si>
  <si>
    <t>01 0 00 00000</t>
  </si>
  <si>
    <t>Муниципальная программа муниципального района Кинель-Черкасский Самарской области «Улучшение условий и охраны труда в муниципальном районе Кинель-Черкасский Самарской области» на 2018-2023 годы</t>
  </si>
  <si>
    <t>04 0 00 00000</t>
  </si>
  <si>
    <t>Муниципальная программа «Улучшение экологической ситуации на территории Кинель-Черкасского района Самарской области» на 2016-2024 годы</t>
  </si>
  <si>
    <t>61 0 00 00000</t>
  </si>
  <si>
    <t>05</t>
  </si>
  <si>
    <t>Муниципальная программа "Повышение эффективности муниципального управления в Кинель-Черкасском районе Самарской области" на 2017-2022 годы</t>
  </si>
  <si>
    <t>11</t>
  </si>
  <si>
    <t>13</t>
  </si>
  <si>
    <t>Муниципальная программа «Благоустройство и содержание парковой и пешеходной зоны по ул. Красноармейская села Кинель-Черкассы Кинель-Черкасского района Самарской области» на 2018-2023 годы</t>
  </si>
  <si>
    <t>07 0 00 00000</t>
  </si>
  <si>
    <t>Муниципальная программа «Оптимизация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муниципальном районе Кинель-Черкасский Самарской области» на 2018-2023 годы</t>
  </si>
  <si>
    <t>08 0 00 00000</t>
  </si>
  <si>
    <t>Муниципальная программа «Обеспечение эффективного функционирования вспомогательных служб деятельности муниципальных учреждений Кинель-Черкасского района Самарской области» на 2018-2023 годы</t>
  </si>
  <si>
    <t>09 0 00 00000</t>
  </si>
  <si>
    <t>Муниципальная программа «Информирование населения о деятельности органов местного самоуправления Кинель-Черкасского района Самарской области» на 2016-2024 годы</t>
  </si>
  <si>
    <t>12 0 00 00000</t>
  </si>
  <si>
    <t>Муниципальная программа " Развитие градостроительной деятельности и обеспечение реализации документов территориального планирования на территории Кинель-Черкасского района Самарской области" на 2017-2025 годы</t>
  </si>
  <si>
    <t>14 0 00 00000</t>
  </si>
  <si>
    <t>Муниципальная программа «Поддержка социально ориентированных некоммерческих организаций Кинель-Черкасского района Самарской области» на 2019-2024 годы</t>
  </si>
  <si>
    <t>17 0 00 00000</t>
  </si>
  <si>
    <t>Субсидии некоммерческим организациям (за исключением государственных (муниципальных) учреждений)</t>
  </si>
  <si>
    <t>72 0 00 00000</t>
  </si>
  <si>
    <t>Муниципальная программа "Организация мобилизационной подготовки в Кинель-Черкасском районе Самарской области" на 2017-2025 годы</t>
  </si>
  <si>
    <t>20 0 00 00000</t>
  </si>
  <si>
    <t>10</t>
  </si>
  <si>
    <t>Муниципальная программа «Защита населения и территорий от чрезвычайных ситуаций, обеспечение безопасности людей на водных объектах в Кинель-Черкасском районе Самарской области» на 2018-2023 годы</t>
  </si>
  <si>
    <t>31 0 00 00000</t>
  </si>
  <si>
    <t>14</t>
  </si>
  <si>
    <t>Муниципальная программа «Комплексные меры по профилактике правонарушений и преступлений на территории Кинель-Черкасского района Самарской области» на 2019-2024 годы</t>
  </si>
  <si>
    <t>33 0 00 00000</t>
  </si>
  <si>
    <t>Муниципальная программа муниципального района Кинель-Черкасский Самарской области «Развитие сельского хозяйства и регулирования рынков сельскохозяйственной продукции, сырья и продовольствия на 2014-2025 годы»</t>
  </si>
  <si>
    <t>45 0 00 00000</t>
  </si>
  <si>
    <t>09</t>
  </si>
  <si>
    <t>Муниципальная программа муниципального района Кинель-Черкасский Самарской области «Формирование комфортной городской среды на 2018-2024 годы»</t>
  </si>
  <si>
    <t>15 0 00 00000</t>
  </si>
  <si>
    <t>41 0 00 00000</t>
  </si>
  <si>
    <t>Муниципальная программа «Повышение безопасности дорожного движения в Кинель-Черкасском районе Самарской области» на 2019-2024 годы</t>
  </si>
  <si>
    <t>42 0 00 00000</t>
  </si>
  <si>
    <t>Муниципальная программа «Информационная среда Кинель-Черкасского района Самарской области» на 2016-2024 годы</t>
  </si>
  <si>
    <t>44 0 00 00000</t>
  </si>
  <si>
    <t>12</t>
  </si>
  <si>
    <t>Муниципальная программа «Развитие малого и среднего предпринимательства на территории Кинель-Черкасского района Самарской области» на 2016-2024 годы</t>
  </si>
  <si>
    <t>43 0 00 00000</t>
  </si>
  <si>
    <t>18 0 00 00000</t>
  </si>
  <si>
    <t>07</t>
  </si>
  <si>
    <t>Муниципальная программа "Поэтапный переход на отпуск коммунальных услуг потребителям по приборам учета муниципального района Кинель-Черкасский Самарской области" на 2016-2024годы</t>
  </si>
  <si>
    <t>Муниципальная программа «Развитие и досуг детей Кинель-Черкасского района Самарской области» на 2018-2024 годы</t>
  </si>
  <si>
    <t>74 0 00 00000</t>
  </si>
  <si>
    <t>Муниципальная программа «Социальная поддержка отдельных категорий граждан и обеспечение исполнения государственных полномочий органами местного самоуправления в сфере опеки и попечительства над несовершеннолетними и совершеннолетними гражданами, содействия и укрепления семьи в муниципальном районе Кинель-Черкасский Самарской области» на 2018-2023 годы</t>
  </si>
  <si>
    <t>10 0 00 00000</t>
  </si>
  <si>
    <t>Комитет по управлению имуществом Кинель-Черкасского района</t>
  </si>
  <si>
    <t>Муниципальная программа «Повышение эффективности управления имуществом и распоряжения земельными участками Кинель-Черкасского района Самарской области» на 2018-2023 годы</t>
  </si>
  <si>
    <t>03 0 00 00000</t>
  </si>
  <si>
    <t>Муниципальная программа «Обеспечение безбарьерной среды жизнедеятельности и социальной интеграции инвалидов в Кинель-Черкасском районе Самарской области» на 2016-2024 годы</t>
  </si>
  <si>
    <t>05 0 00 00000</t>
  </si>
  <si>
    <t>Муниципальная программа «Профилактика терроризма и экстремизма на территории Кинель-Черкасского района Самарской области» на 2018-2023 годы</t>
  </si>
  <si>
    <t>32 0 00 00000</t>
  </si>
  <si>
    <t>Муниципальная  программа "Информационная среда Кинель-Черкасского района Самарской области" на 2016-2024 годы</t>
  </si>
  <si>
    <t>Муниципальная программа муниципального района Кинель-Черкасский Самарской области "Улучшение условий и охраны труда в муниципальном районе Кинель-Черкасский Самарской области" на 2018-2023 годы</t>
  </si>
  <si>
    <t>Муниципальная программа «Развитие жилищного строительства на территории муниципального района Кинель-Черкасский Самарской области» до 2025 года</t>
  </si>
  <si>
    <t>51 0 00 00000</t>
  </si>
  <si>
    <t>Подпрограмма «Формирование муниципального жилищного фонда» до 2025 года</t>
  </si>
  <si>
    <t>51 2 00 00000</t>
  </si>
  <si>
    <t>52 0 00 00000</t>
  </si>
  <si>
    <t>71 0 00 00000</t>
  </si>
  <si>
    <t>Муниципальная программа «Поэтапный переход на отпуск коммунальных услуг потребителям по приборам учета муниципального района Кинель-Черкасский Самарской области» на 2016-2024 годы</t>
  </si>
  <si>
    <t>Муниципальная программа «Укрепление муниципальной материально-технической базы, переданной государственным бюджетным учреждениям, осуществляющим деятельность в сфере образования на территории муниципального района Кинель-Черкасский Самарской области» на 2016-2024 годы</t>
  </si>
  <si>
    <t>73 0 00 00000</t>
  </si>
  <si>
    <t>Муниципальная программа «Сохранение и развитие культуры Кинель-Черкасского района Самарской области» на 2018-2023 годы</t>
  </si>
  <si>
    <t>81 0 00 00000</t>
  </si>
  <si>
    <t>Муниципальная программа «Молодежь Кинель-Черкасского района Самарской области» на 2018-2023 годы</t>
  </si>
  <si>
    <t>75 0 00 00000</t>
  </si>
  <si>
    <t>08</t>
  </si>
  <si>
    <t>Подпрограмма «Выполнение государственных обязательств по обеспечению жильем категорий граждан, установленных законодательством» до 2025 года</t>
  </si>
  <si>
    <t>51 3 00 00000</t>
  </si>
  <si>
    <t>Подпрограмма «Молодой семье-доступное жильё» до 2025 года</t>
  </si>
  <si>
    <t>51 1 00 00000</t>
  </si>
  <si>
    <t>Муниципальная программа «Комплексные меры по развитию физической культуры и спорта в Кинель-Черкасском районе Самарской области» на 2016-2024 годы</t>
  </si>
  <si>
    <t>11 0 00 00000</t>
  </si>
  <si>
    <t>Управление финансов Кинель-Черкасского района</t>
  </si>
  <si>
    <t>Муниципальная программа «Управление муниципальными финансами и развитие межбюджетных отношений в муниципальном районе Кинель-Черкасский Самарской области» на 2018-2023 годы</t>
  </si>
  <si>
    <t>06 0 00 00000</t>
  </si>
  <si>
    <t>Обслуживание государственного внутреннего и муниципального долга</t>
  </si>
  <si>
    <t>Расходы бюджета Кинель-Черкасского района по ведомственной структуре расходов бюджета по состоянию на 01.10.2021</t>
  </si>
  <si>
    <t>ВСЕГО</t>
  </si>
  <si>
    <t>Муниципальная программа «Защита населения и территорий от чрезвычайных ситуаций, обеспечение безопасности людей на водных объектах в Кинель - Черкасском районе Самарской области» на 2018-2026 годы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</si>
  <si>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</si>
  <si>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Доходы бюджета Кинель - Черкасского района по состоянию на 01.10.2021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</si>
</sst>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,"/>
    <numFmt numFmtId="165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52">
      <alignment/>
      <protection/>
    </xf>
    <xf numFmtId="0" fontId="0" fillId="33" borderId="0" xfId="52" applyFill="1">
      <alignment/>
      <protection/>
    </xf>
    <xf numFmtId="0" fontId="0" fillId="0" borderId="0" xfId="52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164" fontId="8" fillId="0" borderId="15" xfId="0" applyNumberFormat="1" applyFont="1" applyBorder="1" applyAlignment="1">
      <alignment horizontal="right" wrapText="1"/>
    </xf>
    <xf numFmtId="3" fontId="9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wrapText="1"/>
    </xf>
    <xf numFmtId="164" fontId="7" fillId="0" borderId="13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7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wrapText="1"/>
    </xf>
    <xf numFmtId="164" fontId="7" fillId="0" borderId="16" xfId="0" applyNumberFormat="1" applyFont="1" applyBorder="1" applyAlignment="1">
      <alignment horizontal="right"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wrapText="1"/>
    </xf>
    <xf numFmtId="164" fontId="7" fillId="0" borderId="22" xfId="0" applyNumberFormat="1" applyFont="1" applyBorder="1" applyAlignment="1">
      <alignment horizontal="right" wrapText="1"/>
    </xf>
    <xf numFmtId="164" fontId="7" fillId="0" borderId="23" xfId="0" applyNumberFormat="1" applyFont="1" applyBorder="1" applyAlignment="1">
      <alignment horizontal="right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wrapText="1"/>
    </xf>
    <xf numFmtId="164" fontId="7" fillId="0" borderId="12" xfId="0" applyNumberFormat="1" applyFont="1" applyBorder="1" applyAlignment="1">
      <alignment horizontal="right" wrapText="1"/>
    </xf>
    <xf numFmtId="164" fontId="7" fillId="0" borderId="26" xfId="0" applyNumberFormat="1" applyFont="1" applyBorder="1" applyAlignment="1">
      <alignment horizontal="right" wrapText="1"/>
    </xf>
    <xf numFmtId="0" fontId="7" fillId="0" borderId="27" xfId="0" applyFont="1" applyBorder="1" applyAlignment="1">
      <alignment horizontal="center" wrapText="1"/>
    </xf>
    <xf numFmtId="164" fontId="7" fillId="0" borderId="28" xfId="0" applyNumberFormat="1" applyFont="1" applyBorder="1" applyAlignment="1">
      <alignment horizontal="right" wrapText="1"/>
    </xf>
    <xf numFmtId="0" fontId="7" fillId="0" borderId="29" xfId="0" applyFont="1" applyBorder="1" applyAlignment="1">
      <alignment horizontal="center" wrapText="1"/>
    </xf>
    <xf numFmtId="164" fontId="7" fillId="0" borderId="30" xfId="0" applyNumberFormat="1" applyFont="1" applyBorder="1" applyAlignment="1">
      <alignment horizontal="right" wrapText="1"/>
    </xf>
    <xf numFmtId="164" fontId="7" fillId="0" borderId="31" xfId="0" applyNumberFormat="1" applyFont="1" applyBorder="1" applyAlignment="1">
      <alignment horizontal="right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2" fillId="0" borderId="0" xfId="52" applyFont="1" applyAlignment="1">
      <alignment horizontal="center" vertical="center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6" fillId="0" borderId="0" xfId="52" applyFont="1">
      <alignment/>
      <protection/>
    </xf>
    <xf numFmtId="0" fontId="6" fillId="0" borderId="0" xfId="52" applyFont="1" applyFill="1">
      <alignment/>
      <protection/>
    </xf>
    <xf numFmtId="0" fontId="44" fillId="0" borderId="32" xfId="52" applyFont="1" applyFill="1" applyBorder="1" applyAlignment="1">
      <alignment horizontal="right"/>
      <protection/>
    </xf>
    <xf numFmtId="1" fontId="45" fillId="0" borderId="13" xfId="52" applyNumberFormat="1" applyFont="1" applyBorder="1" applyAlignment="1">
      <alignment horizontal="center" vertical="center"/>
      <protection/>
    </xf>
    <xf numFmtId="1" fontId="45" fillId="0" borderId="13" xfId="52" applyNumberFormat="1" applyFont="1" applyBorder="1" applyAlignment="1">
      <alignment horizontal="center" vertical="center" wrapText="1"/>
      <protection/>
    </xf>
    <xf numFmtId="1" fontId="45" fillId="0" borderId="13" xfId="52" applyNumberFormat="1" applyFont="1" applyFill="1" applyBorder="1" applyAlignment="1">
      <alignment horizontal="center" vertical="center"/>
      <protection/>
    </xf>
    <xf numFmtId="1" fontId="45" fillId="0" borderId="13" xfId="52" applyNumberFormat="1" applyFont="1" applyFill="1" applyBorder="1" applyAlignment="1">
      <alignment horizontal="center" vertical="center" wrapText="1"/>
      <protection/>
    </xf>
    <xf numFmtId="0" fontId="45" fillId="0" borderId="13" xfId="52" applyFont="1" applyBorder="1" applyAlignment="1">
      <alignment horizontal="center" vertical="center"/>
      <protection/>
    </xf>
    <xf numFmtId="0" fontId="45" fillId="0" borderId="13" xfId="52" applyFont="1" applyBorder="1" applyAlignment="1">
      <alignment vertical="top" wrapText="1"/>
      <protection/>
    </xf>
    <xf numFmtId="49" fontId="45" fillId="0" borderId="13" xfId="52" applyNumberFormat="1" applyFont="1" applyBorder="1" applyAlignment="1">
      <alignment horizontal="center" vertical="center"/>
      <protection/>
    </xf>
    <xf numFmtId="0" fontId="9" fillId="0" borderId="0" xfId="52" applyFont="1" applyBorder="1">
      <alignment/>
      <protection/>
    </xf>
    <xf numFmtId="165" fontId="45" fillId="0" borderId="13" xfId="52" applyNumberFormat="1" applyFont="1" applyFill="1" applyBorder="1" applyAlignment="1">
      <alignment horizontal="right" vertical="center"/>
      <protection/>
    </xf>
    <xf numFmtId="1" fontId="45" fillId="0" borderId="13" xfId="52" applyNumberFormat="1" applyFont="1" applyFill="1" applyBorder="1" applyAlignment="1">
      <alignment horizontal="right" vertical="center" wrapText="1"/>
      <protection/>
    </xf>
    <xf numFmtId="0" fontId="44" fillId="0" borderId="13" xfId="52" applyFont="1" applyBorder="1" applyAlignment="1">
      <alignment vertical="top" wrapText="1"/>
      <protection/>
    </xf>
    <xf numFmtId="49" fontId="44" fillId="0" borderId="13" xfId="52" applyNumberFormat="1" applyFont="1" applyBorder="1" applyAlignment="1">
      <alignment horizontal="center" vertical="center"/>
      <protection/>
    </xf>
    <xf numFmtId="0" fontId="44" fillId="0" borderId="13" xfId="52" applyFont="1" applyBorder="1" applyAlignment="1">
      <alignment horizontal="center" vertical="center"/>
      <protection/>
    </xf>
    <xf numFmtId="165" fontId="44" fillId="33" borderId="13" xfId="52" applyNumberFormat="1" applyFont="1" applyFill="1" applyBorder="1" applyAlignment="1">
      <alignment horizontal="right" vertical="center"/>
      <protection/>
    </xf>
    <xf numFmtId="1" fontId="44" fillId="0" borderId="13" xfId="52" applyNumberFormat="1" applyFont="1" applyFill="1" applyBorder="1" applyAlignment="1">
      <alignment horizontal="right" vertical="center" wrapText="1"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vertical="top" wrapText="1"/>
      <protection/>
    </xf>
    <xf numFmtId="49" fontId="6" fillId="0" borderId="13" xfId="52" applyNumberFormat="1" applyFont="1" applyBorder="1" applyAlignment="1">
      <alignment horizontal="center" vertical="center"/>
      <protection/>
    </xf>
    <xf numFmtId="165" fontId="6" fillId="33" borderId="13" xfId="52" applyNumberFormat="1" applyFont="1" applyFill="1" applyBorder="1" applyAlignment="1">
      <alignment horizontal="right" vertical="center"/>
      <protection/>
    </xf>
    <xf numFmtId="1" fontId="6" fillId="0" borderId="13" xfId="52" applyNumberFormat="1" applyFont="1" applyFill="1" applyBorder="1" applyAlignment="1">
      <alignment horizontal="right" vertical="center" wrapText="1"/>
      <protection/>
    </xf>
    <xf numFmtId="0" fontId="9" fillId="0" borderId="13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vertical="center" wrapText="1"/>
      <protection/>
    </xf>
    <xf numFmtId="165" fontId="9" fillId="33" borderId="13" xfId="52" applyNumberFormat="1" applyFont="1" applyFill="1" applyBorder="1" applyAlignment="1">
      <alignment horizontal="right" vertical="center"/>
      <protection/>
    </xf>
    <xf numFmtId="1" fontId="9" fillId="0" borderId="13" xfId="52" applyNumberFormat="1" applyFont="1" applyFill="1" applyBorder="1" applyAlignment="1">
      <alignment horizontal="right" vertical="center" wrapText="1"/>
      <protection/>
    </xf>
    <xf numFmtId="0" fontId="44" fillId="0" borderId="13" xfId="52" applyFont="1" applyFill="1" applyBorder="1" applyAlignment="1">
      <alignment vertical="top" wrapText="1"/>
      <protection/>
    </xf>
    <xf numFmtId="49" fontId="44" fillId="0" borderId="13" xfId="52" applyNumberFormat="1" applyFont="1" applyFill="1" applyBorder="1" applyAlignment="1">
      <alignment horizontal="center" vertical="top"/>
      <protection/>
    </xf>
    <xf numFmtId="0" fontId="44" fillId="0" borderId="13" xfId="52" applyFont="1" applyFill="1" applyBorder="1" applyAlignment="1">
      <alignment horizontal="center" vertical="top"/>
      <protection/>
    </xf>
    <xf numFmtId="49" fontId="44" fillId="0" borderId="13" xfId="52" applyNumberFormat="1" applyFont="1" applyFill="1" applyBorder="1" applyAlignment="1">
      <alignment horizontal="center" vertical="center"/>
      <protection/>
    </xf>
    <xf numFmtId="0" fontId="44" fillId="0" borderId="13" xfId="52" applyFont="1" applyFill="1" applyBorder="1" applyAlignment="1">
      <alignment horizontal="center" vertical="center"/>
      <protection/>
    </xf>
    <xf numFmtId="0" fontId="44" fillId="33" borderId="13" xfId="52" applyFont="1" applyFill="1" applyBorder="1" applyAlignment="1">
      <alignment vertical="top" wrapText="1"/>
      <protection/>
    </xf>
    <xf numFmtId="49" fontId="44" fillId="33" borderId="13" xfId="52" applyNumberFormat="1" applyFont="1" applyFill="1" applyBorder="1" applyAlignment="1">
      <alignment horizontal="center" vertical="center"/>
      <protection/>
    </xf>
    <xf numFmtId="0" fontId="44" fillId="33" borderId="13" xfId="52" applyFont="1" applyFill="1" applyBorder="1" applyAlignment="1">
      <alignment horizontal="center" vertical="center"/>
      <protection/>
    </xf>
    <xf numFmtId="1" fontId="44" fillId="33" borderId="13" xfId="52" applyNumberFormat="1" applyFont="1" applyFill="1" applyBorder="1" applyAlignment="1">
      <alignment horizontal="right" vertical="center" wrapText="1"/>
      <protection/>
    </xf>
    <xf numFmtId="0" fontId="44" fillId="0" borderId="13" xfId="52" applyFont="1" applyBorder="1" applyAlignment="1">
      <alignment vertical="center" wrapText="1"/>
      <protection/>
    </xf>
    <xf numFmtId="0" fontId="45" fillId="0" borderId="13" xfId="52" applyFont="1" applyFill="1" applyBorder="1" applyAlignment="1">
      <alignment horizontal="center" vertical="center"/>
      <protection/>
    </xf>
    <xf numFmtId="0" fontId="45" fillId="0" borderId="13" xfId="52" applyFont="1" applyFill="1" applyBorder="1" applyAlignment="1">
      <alignment vertical="top" wrapText="1"/>
      <protection/>
    </xf>
    <xf numFmtId="49" fontId="45" fillId="0" borderId="13" xfId="52" applyNumberFormat="1" applyFont="1" applyFill="1" applyBorder="1" applyAlignment="1">
      <alignment horizontal="center" vertical="center"/>
      <protection/>
    </xf>
    <xf numFmtId="165" fontId="44" fillId="0" borderId="13" xfId="52" applyNumberFormat="1" applyFont="1" applyFill="1" applyBorder="1" applyAlignment="1">
      <alignment horizontal="right" vertical="center"/>
      <protection/>
    </xf>
    <xf numFmtId="0" fontId="44" fillId="0" borderId="13" xfId="52" applyFont="1" applyFill="1" applyBorder="1" applyAlignment="1">
      <alignment vertical="center"/>
      <protection/>
    </xf>
    <xf numFmtId="165" fontId="6" fillId="0" borderId="13" xfId="52" applyNumberFormat="1" applyFont="1" applyFill="1" applyBorder="1" applyAlignment="1">
      <alignment horizontal="right" vertical="center"/>
      <protection/>
    </xf>
    <xf numFmtId="0" fontId="44" fillId="0" borderId="13" xfId="52" applyNumberFormat="1" applyFont="1" applyFill="1" applyBorder="1" applyAlignment="1">
      <alignment vertical="top" wrapText="1"/>
      <protection/>
    </xf>
    <xf numFmtId="165" fontId="45" fillId="33" borderId="13" xfId="52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52" applyFont="1" applyAlignment="1">
      <alignment horizontal="center" vertical="center" wrapText="1"/>
      <protection/>
    </xf>
    <xf numFmtId="0" fontId="3" fillId="0" borderId="0" xfId="52" applyFont="1">
      <alignment/>
      <protection/>
    </xf>
    <xf numFmtId="0" fontId="46" fillId="0" borderId="0" xfId="52" applyFont="1" applyAlignment="1">
      <alignment horizontal="center"/>
      <protection/>
    </xf>
    <xf numFmtId="0" fontId="45" fillId="0" borderId="33" xfId="52" applyFont="1" applyBorder="1" applyAlignment="1">
      <alignment horizontal="center" vertical="center" wrapText="1"/>
      <protection/>
    </xf>
    <xf numFmtId="0" fontId="45" fillId="0" borderId="34" xfId="52" applyFont="1" applyBorder="1" applyAlignment="1">
      <alignment horizontal="center" vertical="center" wrapText="1"/>
      <protection/>
    </xf>
    <xf numFmtId="0" fontId="45" fillId="0" borderId="35" xfId="52" applyFont="1" applyBorder="1" applyAlignment="1">
      <alignment horizontal="center" vertical="center" wrapText="1"/>
      <protection/>
    </xf>
    <xf numFmtId="0" fontId="45" fillId="0" borderId="36" xfId="52" applyFont="1" applyBorder="1" applyAlignment="1">
      <alignment horizontal="center" vertical="center" wrapText="1"/>
      <protection/>
    </xf>
    <xf numFmtId="0" fontId="45" fillId="0" borderId="37" xfId="52" applyFont="1" applyBorder="1" applyAlignment="1">
      <alignment horizontal="center" vertical="center" wrapText="1"/>
      <protection/>
    </xf>
    <xf numFmtId="0" fontId="45" fillId="0" borderId="38" xfId="52" applyFont="1" applyBorder="1" applyAlignment="1">
      <alignment horizontal="center" vertical="center" wrapText="1"/>
      <protection/>
    </xf>
    <xf numFmtId="0" fontId="9" fillId="0" borderId="33" xfId="52" applyFont="1" applyFill="1" applyBorder="1" applyAlignment="1">
      <alignment horizontal="center" vertical="center" wrapText="1"/>
      <protection/>
    </xf>
    <xf numFmtId="0" fontId="9" fillId="0" borderId="34" xfId="52" applyFont="1" applyFill="1" applyBorder="1" applyAlignment="1">
      <alignment horizontal="center" vertical="center" wrapText="1"/>
      <protection/>
    </xf>
    <xf numFmtId="0" fontId="47" fillId="0" borderId="33" xfId="52" applyFont="1" applyFill="1" applyBorder="1" applyAlignment="1">
      <alignment horizontal="center" vertical="center" wrapText="1"/>
      <protection/>
    </xf>
    <xf numFmtId="0" fontId="47" fillId="0" borderId="3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7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71.421875" style="6" customWidth="1"/>
    <col min="2" max="2" width="20.140625" style="6" customWidth="1"/>
    <col min="3" max="3" width="13.57421875" style="6" customWidth="1"/>
    <col min="4" max="4" width="11.140625" style="6" customWidth="1"/>
    <col min="5" max="5" width="9.28125" style="7" customWidth="1"/>
    <col min="12" max="12" width="21.57421875" style="0" customWidth="1"/>
  </cols>
  <sheetData>
    <row r="1" spans="1:4" ht="15" customHeight="1">
      <c r="A1" s="96" t="s">
        <v>567</v>
      </c>
      <c r="B1" s="97"/>
      <c r="C1" s="97"/>
      <c r="D1" s="97"/>
    </row>
    <row r="2" spans="1:5" ht="12.75">
      <c r="A2" s="8"/>
      <c r="B2" s="8"/>
      <c r="C2" s="8"/>
      <c r="D2" s="8"/>
      <c r="E2" s="8" t="s">
        <v>453</v>
      </c>
    </row>
    <row r="3" spans="1:5" ht="39" customHeight="1">
      <c r="A3" s="9" t="s">
        <v>0</v>
      </c>
      <c r="B3" s="10" t="s">
        <v>1</v>
      </c>
      <c r="C3" s="10" t="s">
        <v>2</v>
      </c>
      <c r="D3" s="10" t="s">
        <v>3</v>
      </c>
      <c r="E3" s="11" t="s">
        <v>463</v>
      </c>
    </row>
    <row r="4" spans="1:5" ht="12.75">
      <c r="A4" s="12" t="s">
        <v>4</v>
      </c>
      <c r="B4" s="13">
        <v>2</v>
      </c>
      <c r="C4" s="13">
        <v>3</v>
      </c>
      <c r="D4" s="13">
        <v>4</v>
      </c>
      <c r="E4" s="14">
        <v>5</v>
      </c>
    </row>
    <row r="5" spans="1:5" s="30" customFormat="1" ht="12.75">
      <c r="A5" s="28" t="s">
        <v>5</v>
      </c>
      <c r="B5" s="29" t="s">
        <v>6</v>
      </c>
      <c r="C5" s="15">
        <v>815486216.56</v>
      </c>
      <c r="D5" s="15">
        <v>516142299.27</v>
      </c>
      <c r="E5" s="16">
        <f>SUM(D5/C5*100)</f>
        <v>63.29258407913563</v>
      </c>
    </row>
    <row r="6" spans="1:12" ht="12.75">
      <c r="A6" s="17" t="s">
        <v>7</v>
      </c>
      <c r="B6" s="18"/>
      <c r="C6" s="19"/>
      <c r="D6" s="19"/>
      <c r="E6" s="20"/>
      <c r="L6" s="2"/>
    </row>
    <row r="7" spans="1:5" ht="12.75">
      <c r="A7" s="17" t="s">
        <v>8</v>
      </c>
      <c r="B7" s="18" t="s">
        <v>9</v>
      </c>
      <c r="C7" s="19">
        <v>258001613.06</v>
      </c>
      <c r="D7" s="19">
        <v>195475532.32</v>
      </c>
      <c r="E7" s="21">
        <f>SUM(D7/C7*100)</f>
        <v>75.76523650437056</v>
      </c>
    </row>
    <row r="8" spans="1:5" ht="12.75">
      <c r="A8" s="22" t="s">
        <v>10</v>
      </c>
      <c r="B8" s="23" t="s">
        <v>11</v>
      </c>
      <c r="C8" s="24">
        <v>116611229.25</v>
      </c>
      <c r="D8" s="24">
        <v>89552225.77</v>
      </c>
      <c r="E8" s="21">
        <f aca="true" t="shared" si="0" ref="E8:E71">SUM(D8/C8*100)</f>
        <v>76.79554220118128</v>
      </c>
    </row>
    <row r="9" spans="1:5" ht="12.75">
      <c r="A9" s="22" t="s">
        <v>12</v>
      </c>
      <c r="B9" s="23" t="s">
        <v>13</v>
      </c>
      <c r="C9" s="24">
        <v>116611229.25</v>
      </c>
      <c r="D9" s="24">
        <v>89552225.77</v>
      </c>
      <c r="E9" s="21">
        <f t="shared" si="0"/>
        <v>76.79554220118128</v>
      </c>
    </row>
    <row r="10" spans="1:5" ht="33.75">
      <c r="A10" s="22" t="s">
        <v>14</v>
      </c>
      <c r="B10" s="23" t="s">
        <v>15</v>
      </c>
      <c r="C10" s="24">
        <v>111729854.19</v>
      </c>
      <c r="D10" s="24">
        <v>85776376.86</v>
      </c>
      <c r="E10" s="21">
        <f t="shared" si="0"/>
        <v>76.77122420130851</v>
      </c>
    </row>
    <row r="11" spans="1:5" ht="56.25">
      <c r="A11" s="22" t="s">
        <v>16</v>
      </c>
      <c r="B11" s="23" t="s">
        <v>17</v>
      </c>
      <c r="C11" s="24">
        <v>783041.64</v>
      </c>
      <c r="D11" s="24">
        <v>698531.38</v>
      </c>
      <c r="E11" s="21">
        <f t="shared" si="0"/>
        <v>89.20743729541637</v>
      </c>
    </row>
    <row r="12" spans="1:5" ht="22.5">
      <c r="A12" s="22" t="s">
        <v>18</v>
      </c>
      <c r="B12" s="23" t="s">
        <v>19</v>
      </c>
      <c r="C12" s="24">
        <v>1532887.02</v>
      </c>
      <c r="D12" s="24">
        <v>1678390.87</v>
      </c>
      <c r="E12" s="21">
        <f t="shared" si="0"/>
        <v>109.4921444373637</v>
      </c>
    </row>
    <row r="13" spans="1:5" ht="45">
      <c r="A13" s="22" t="s">
        <v>20</v>
      </c>
      <c r="B13" s="23" t="s">
        <v>21</v>
      </c>
      <c r="C13" s="24">
        <v>2565446.4</v>
      </c>
      <c r="D13" s="24">
        <v>1398926.66</v>
      </c>
      <c r="E13" s="21">
        <f t="shared" si="0"/>
        <v>54.52956101519019</v>
      </c>
    </row>
    <row r="14" spans="1:5" ht="12.75">
      <c r="A14" s="22" t="s">
        <v>22</v>
      </c>
      <c r="B14" s="23" t="s">
        <v>23</v>
      </c>
      <c r="C14" s="24">
        <v>43361194.28</v>
      </c>
      <c r="D14" s="24">
        <v>39668801.26</v>
      </c>
      <c r="E14" s="21">
        <f t="shared" si="0"/>
        <v>91.48456798455136</v>
      </c>
    </row>
    <row r="15" spans="1:5" ht="12.75">
      <c r="A15" s="22" t="s">
        <v>24</v>
      </c>
      <c r="B15" s="23" t="s">
        <v>25</v>
      </c>
      <c r="C15" s="24">
        <v>27398073.8</v>
      </c>
      <c r="D15" s="24">
        <v>24262237.52</v>
      </c>
      <c r="E15" s="21">
        <f t="shared" si="0"/>
        <v>88.55453743613172</v>
      </c>
    </row>
    <row r="16" spans="1:5" ht="12.75">
      <c r="A16" s="22" t="s">
        <v>26</v>
      </c>
      <c r="B16" s="23" t="s">
        <v>27</v>
      </c>
      <c r="C16" s="24">
        <v>20398148</v>
      </c>
      <c r="D16" s="24">
        <v>19624444.22</v>
      </c>
      <c r="E16" s="21">
        <f t="shared" si="0"/>
        <v>96.20699006596088</v>
      </c>
    </row>
    <row r="17" spans="1:5" ht="12.75">
      <c r="A17" s="22" t="s">
        <v>26</v>
      </c>
      <c r="B17" s="23" t="s">
        <v>28</v>
      </c>
      <c r="C17" s="24">
        <v>20398148</v>
      </c>
      <c r="D17" s="24">
        <v>19624986.8</v>
      </c>
      <c r="E17" s="21">
        <f t="shared" si="0"/>
        <v>96.20965001332475</v>
      </c>
    </row>
    <row r="18" spans="1:5" ht="22.5">
      <c r="A18" s="22" t="s">
        <v>29</v>
      </c>
      <c r="B18" s="23" t="s">
        <v>30</v>
      </c>
      <c r="C18" s="24">
        <v>0</v>
      </c>
      <c r="D18" s="24">
        <v>-542.58</v>
      </c>
      <c r="E18" s="21">
        <v>0</v>
      </c>
    </row>
    <row r="19" spans="1:5" ht="22.5">
      <c r="A19" s="22" t="s">
        <v>31</v>
      </c>
      <c r="B19" s="23" t="s">
        <v>32</v>
      </c>
      <c r="C19" s="24">
        <v>6993847.2</v>
      </c>
      <c r="D19" s="24">
        <v>4637026.6</v>
      </c>
      <c r="E19" s="21">
        <f t="shared" si="0"/>
        <v>66.3015142795799</v>
      </c>
    </row>
    <row r="20" spans="1:5" ht="33.75">
      <c r="A20" s="22" t="s">
        <v>33</v>
      </c>
      <c r="B20" s="23" t="s">
        <v>34</v>
      </c>
      <c r="C20" s="24">
        <v>6932402.4</v>
      </c>
      <c r="D20" s="24">
        <v>4575581.8</v>
      </c>
      <c r="E20" s="21">
        <f t="shared" si="0"/>
        <v>66.00283041849964</v>
      </c>
    </row>
    <row r="21" spans="1:5" ht="33.75">
      <c r="A21" s="22" t="s">
        <v>35</v>
      </c>
      <c r="B21" s="23" t="s">
        <v>36</v>
      </c>
      <c r="C21" s="24">
        <v>61444.8</v>
      </c>
      <c r="D21" s="24">
        <v>61444.8</v>
      </c>
      <c r="E21" s="21">
        <f t="shared" si="0"/>
        <v>100</v>
      </c>
    </row>
    <row r="22" spans="1:5" ht="22.5">
      <c r="A22" s="22" t="s">
        <v>37</v>
      </c>
      <c r="B22" s="23" t="s">
        <v>38</v>
      </c>
      <c r="C22" s="24">
        <v>6078.6</v>
      </c>
      <c r="D22" s="24">
        <v>766.7</v>
      </c>
      <c r="E22" s="21">
        <f t="shared" si="0"/>
        <v>12.613101701049583</v>
      </c>
    </row>
    <row r="23" spans="1:5" ht="12.75">
      <c r="A23" s="22" t="s">
        <v>39</v>
      </c>
      <c r="B23" s="23" t="s">
        <v>40</v>
      </c>
      <c r="C23" s="24">
        <v>2586366.74</v>
      </c>
      <c r="D23" s="24">
        <v>2315941.58</v>
      </c>
      <c r="E23" s="21">
        <f t="shared" si="0"/>
        <v>89.54420671215405</v>
      </c>
    </row>
    <row r="24" spans="1:5" ht="12.75">
      <c r="A24" s="22" t="s">
        <v>39</v>
      </c>
      <c r="B24" s="23" t="s">
        <v>41</v>
      </c>
      <c r="C24" s="24">
        <v>2586366.74</v>
      </c>
      <c r="D24" s="24">
        <v>2315941.58</v>
      </c>
      <c r="E24" s="21">
        <f t="shared" si="0"/>
        <v>89.54420671215405</v>
      </c>
    </row>
    <row r="25" spans="1:5" ht="12.75">
      <c r="A25" s="22" t="s">
        <v>42</v>
      </c>
      <c r="B25" s="23" t="s">
        <v>43</v>
      </c>
      <c r="C25" s="24">
        <v>8798772.66</v>
      </c>
      <c r="D25" s="24">
        <v>8778091.12</v>
      </c>
      <c r="E25" s="21">
        <f t="shared" si="0"/>
        <v>99.76494971743024</v>
      </c>
    </row>
    <row r="26" spans="1:5" ht="12.75">
      <c r="A26" s="22" t="s">
        <v>42</v>
      </c>
      <c r="B26" s="23" t="s">
        <v>44</v>
      </c>
      <c r="C26" s="24">
        <v>8798772.66</v>
      </c>
      <c r="D26" s="24">
        <v>8778091.12</v>
      </c>
      <c r="E26" s="21">
        <f t="shared" si="0"/>
        <v>99.76494971743024</v>
      </c>
    </row>
    <row r="27" spans="1:5" ht="12.75">
      <c r="A27" s="22" t="s">
        <v>45</v>
      </c>
      <c r="B27" s="23" t="s">
        <v>46</v>
      </c>
      <c r="C27" s="24">
        <v>4577981.08</v>
      </c>
      <c r="D27" s="24">
        <v>4312531.04</v>
      </c>
      <c r="E27" s="21">
        <f t="shared" si="0"/>
        <v>94.2015915889281</v>
      </c>
    </row>
    <row r="28" spans="1:5" ht="22.5">
      <c r="A28" s="22" t="s">
        <v>47</v>
      </c>
      <c r="B28" s="23" t="s">
        <v>48</v>
      </c>
      <c r="C28" s="24">
        <v>4577981.08</v>
      </c>
      <c r="D28" s="24">
        <v>4312531.04</v>
      </c>
      <c r="E28" s="21">
        <f t="shared" si="0"/>
        <v>94.2015915889281</v>
      </c>
    </row>
    <row r="29" spans="1:5" ht="12.75">
      <c r="A29" s="22" t="s">
        <v>49</v>
      </c>
      <c r="B29" s="23" t="s">
        <v>50</v>
      </c>
      <c r="C29" s="24">
        <v>7248056.4</v>
      </c>
      <c r="D29" s="24">
        <v>6798325.12</v>
      </c>
      <c r="E29" s="21">
        <f t="shared" si="0"/>
        <v>93.79514651679587</v>
      </c>
    </row>
    <row r="30" spans="1:5" ht="22.5">
      <c r="A30" s="22" t="s">
        <v>51</v>
      </c>
      <c r="B30" s="23" t="s">
        <v>52</v>
      </c>
      <c r="C30" s="24">
        <v>4735000</v>
      </c>
      <c r="D30" s="24">
        <v>4708369.85</v>
      </c>
      <c r="E30" s="21">
        <f t="shared" si="0"/>
        <v>99.43758922914466</v>
      </c>
    </row>
    <row r="31" spans="1:5" ht="22.5">
      <c r="A31" s="22" t="s">
        <v>53</v>
      </c>
      <c r="B31" s="23" t="s">
        <v>54</v>
      </c>
      <c r="C31" s="24">
        <v>4735000</v>
      </c>
      <c r="D31" s="24">
        <v>4708369.85</v>
      </c>
      <c r="E31" s="21">
        <f t="shared" si="0"/>
        <v>99.43758922914466</v>
      </c>
    </row>
    <row r="32" spans="1:5" ht="33.75">
      <c r="A32" s="22" t="s">
        <v>55</v>
      </c>
      <c r="B32" s="23" t="s">
        <v>56</v>
      </c>
      <c r="C32" s="24">
        <v>119900</v>
      </c>
      <c r="D32" s="24">
        <v>93000</v>
      </c>
      <c r="E32" s="21">
        <f t="shared" si="0"/>
        <v>77.56463719766472</v>
      </c>
    </row>
    <row r="33" spans="1:5" ht="22.5">
      <c r="A33" s="22" t="s">
        <v>57</v>
      </c>
      <c r="B33" s="23" t="s">
        <v>58</v>
      </c>
      <c r="C33" s="24">
        <v>2393156.4</v>
      </c>
      <c r="D33" s="24">
        <v>1996955.27</v>
      </c>
      <c r="E33" s="21">
        <f t="shared" si="0"/>
        <v>83.44441132221864</v>
      </c>
    </row>
    <row r="34" spans="1:5" ht="45">
      <c r="A34" s="22" t="s">
        <v>59</v>
      </c>
      <c r="B34" s="23" t="s">
        <v>60</v>
      </c>
      <c r="C34" s="24">
        <v>60000</v>
      </c>
      <c r="D34" s="24">
        <v>0</v>
      </c>
      <c r="E34" s="21">
        <f t="shared" si="0"/>
        <v>0</v>
      </c>
    </row>
    <row r="35" spans="1:5" ht="22.5">
      <c r="A35" s="22" t="s">
        <v>61</v>
      </c>
      <c r="B35" s="23" t="s">
        <v>62</v>
      </c>
      <c r="C35" s="24">
        <v>140000</v>
      </c>
      <c r="D35" s="24">
        <v>0</v>
      </c>
      <c r="E35" s="21">
        <f t="shared" si="0"/>
        <v>0</v>
      </c>
    </row>
    <row r="36" spans="1:5" ht="22.5">
      <c r="A36" s="22" t="s">
        <v>61</v>
      </c>
      <c r="B36" s="23" t="s">
        <v>63</v>
      </c>
      <c r="C36" s="24">
        <v>1563456.4</v>
      </c>
      <c r="D36" s="24">
        <v>1624155.27</v>
      </c>
      <c r="E36" s="21">
        <f t="shared" si="0"/>
        <v>103.8823513082936</v>
      </c>
    </row>
    <row r="37" spans="1:5" ht="12.75">
      <c r="A37" s="22" t="s">
        <v>64</v>
      </c>
      <c r="B37" s="23" t="s">
        <v>65</v>
      </c>
      <c r="C37" s="24">
        <v>255900</v>
      </c>
      <c r="D37" s="24">
        <v>172800</v>
      </c>
      <c r="E37" s="21">
        <f t="shared" si="0"/>
        <v>67.5263774912075</v>
      </c>
    </row>
    <row r="38" spans="1:5" ht="33.75">
      <c r="A38" s="22" t="s">
        <v>66</v>
      </c>
      <c r="B38" s="23" t="s">
        <v>67</v>
      </c>
      <c r="C38" s="24">
        <v>368800</v>
      </c>
      <c r="D38" s="24">
        <v>195000</v>
      </c>
      <c r="E38" s="21">
        <f t="shared" si="0"/>
        <v>52.87418655097614</v>
      </c>
    </row>
    <row r="39" spans="1:5" ht="45">
      <c r="A39" s="22" t="s">
        <v>68</v>
      </c>
      <c r="B39" s="23" t="s">
        <v>69</v>
      </c>
      <c r="C39" s="24">
        <v>368800</v>
      </c>
      <c r="D39" s="24">
        <v>195000</v>
      </c>
      <c r="E39" s="21">
        <f t="shared" si="0"/>
        <v>52.87418655097614</v>
      </c>
    </row>
    <row r="40" spans="1:5" ht="12.75">
      <c r="A40" s="22" t="s">
        <v>70</v>
      </c>
      <c r="B40" s="23" t="s">
        <v>71</v>
      </c>
      <c r="C40" s="24">
        <v>5000</v>
      </c>
      <c r="D40" s="24">
        <v>5000</v>
      </c>
      <c r="E40" s="21">
        <f t="shared" si="0"/>
        <v>100</v>
      </c>
    </row>
    <row r="41" spans="1:5" ht="22.5">
      <c r="A41" s="22" t="s">
        <v>72</v>
      </c>
      <c r="B41" s="23" t="s">
        <v>73</v>
      </c>
      <c r="C41" s="24">
        <v>83653383.7</v>
      </c>
      <c r="D41" s="24">
        <v>52719275.37</v>
      </c>
      <c r="E41" s="21">
        <f t="shared" si="0"/>
        <v>63.02109136321762</v>
      </c>
    </row>
    <row r="42" spans="1:5" ht="45">
      <c r="A42" s="22" t="s">
        <v>74</v>
      </c>
      <c r="B42" s="23" t="s">
        <v>75</v>
      </c>
      <c r="C42" s="24">
        <v>83241237.7</v>
      </c>
      <c r="D42" s="24">
        <v>52334418.95</v>
      </c>
      <c r="E42" s="21">
        <f t="shared" si="0"/>
        <v>62.87078423630887</v>
      </c>
    </row>
    <row r="43" spans="1:5" ht="33.75">
      <c r="A43" s="22" t="s">
        <v>76</v>
      </c>
      <c r="B43" s="23" t="s">
        <v>77</v>
      </c>
      <c r="C43" s="24">
        <v>81541237.7</v>
      </c>
      <c r="D43" s="24">
        <v>51193174.04</v>
      </c>
      <c r="E43" s="21">
        <f t="shared" si="0"/>
        <v>62.78194381638629</v>
      </c>
    </row>
    <row r="44" spans="1:5" ht="45">
      <c r="A44" s="22" t="s">
        <v>78</v>
      </c>
      <c r="B44" s="23" t="s">
        <v>79</v>
      </c>
      <c r="C44" s="24">
        <v>81541237.7</v>
      </c>
      <c r="D44" s="24">
        <v>51193174.04</v>
      </c>
      <c r="E44" s="21">
        <f t="shared" si="0"/>
        <v>62.78194381638629</v>
      </c>
    </row>
    <row r="45" spans="1:5" ht="45">
      <c r="A45" s="22" t="s">
        <v>80</v>
      </c>
      <c r="B45" s="23" t="s">
        <v>81</v>
      </c>
      <c r="C45" s="24">
        <v>1700000</v>
      </c>
      <c r="D45" s="24">
        <v>1141244.91</v>
      </c>
      <c r="E45" s="21">
        <f t="shared" si="0"/>
        <v>67.13205352941176</v>
      </c>
    </row>
    <row r="46" spans="1:5" ht="33.75">
      <c r="A46" s="22" t="s">
        <v>82</v>
      </c>
      <c r="B46" s="23" t="s">
        <v>83</v>
      </c>
      <c r="C46" s="24">
        <v>1700000</v>
      </c>
      <c r="D46" s="24">
        <v>1141244.91</v>
      </c>
      <c r="E46" s="21">
        <f t="shared" si="0"/>
        <v>67.13205352941176</v>
      </c>
    </row>
    <row r="47" spans="1:5" ht="22.5">
      <c r="A47" s="22" t="s">
        <v>84</v>
      </c>
      <c r="B47" s="23" t="s">
        <v>85</v>
      </c>
      <c r="C47" s="24">
        <v>89000</v>
      </c>
      <c r="D47" s="24">
        <v>86091.3</v>
      </c>
      <c r="E47" s="21">
        <f t="shared" si="0"/>
        <v>96.73179775280899</v>
      </c>
    </row>
    <row r="48" spans="1:5" ht="22.5">
      <c r="A48" s="22" t="s">
        <v>86</v>
      </c>
      <c r="B48" s="23" t="s">
        <v>87</v>
      </c>
      <c r="C48" s="24">
        <v>89000</v>
      </c>
      <c r="D48" s="24">
        <v>86091.3</v>
      </c>
      <c r="E48" s="21">
        <f t="shared" si="0"/>
        <v>96.73179775280899</v>
      </c>
    </row>
    <row r="49" spans="1:5" ht="56.25">
      <c r="A49" s="22" t="s">
        <v>88</v>
      </c>
      <c r="B49" s="23" t="s">
        <v>89</v>
      </c>
      <c r="C49" s="24">
        <v>89000</v>
      </c>
      <c r="D49" s="24">
        <v>86091.3</v>
      </c>
      <c r="E49" s="21">
        <f t="shared" si="0"/>
        <v>96.73179775280899</v>
      </c>
    </row>
    <row r="50" spans="1:5" ht="12.75">
      <c r="A50" s="22" t="s">
        <v>90</v>
      </c>
      <c r="B50" s="23" t="s">
        <v>91</v>
      </c>
      <c r="C50" s="24">
        <v>3146</v>
      </c>
      <c r="D50" s="24">
        <v>3146</v>
      </c>
      <c r="E50" s="21">
        <f t="shared" si="0"/>
        <v>100</v>
      </c>
    </row>
    <row r="51" spans="1:5" ht="22.5">
      <c r="A51" s="22" t="s">
        <v>92</v>
      </c>
      <c r="B51" s="23" t="s">
        <v>93</v>
      </c>
      <c r="C51" s="24">
        <v>3146</v>
      </c>
      <c r="D51" s="24">
        <v>3146</v>
      </c>
      <c r="E51" s="21">
        <f t="shared" si="0"/>
        <v>100</v>
      </c>
    </row>
    <row r="52" spans="1:5" ht="22.5">
      <c r="A52" s="22" t="s">
        <v>94</v>
      </c>
      <c r="B52" s="23" t="s">
        <v>95</v>
      </c>
      <c r="C52" s="24">
        <v>3146</v>
      </c>
      <c r="D52" s="24">
        <v>3146</v>
      </c>
      <c r="E52" s="21">
        <f t="shared" si="0"/>
        <v>100</v>
      </c>
    </row>
    <row r="53" spans="1:5" ht="45">
      <c r="A53" s="22" t="s">
        <v>96</v>
      </c>
      <c r="B53" s="23" t="s">
        <v>97</v>
      </c>
      <c r="C53" s="24">
        <v>320000</v>
      </c>
      <c r="D53" s="24">
        <v>295619.12</v>
      </c>
      <c r="E53" s="21">
        <f t="shared" si="0"/>
        <v>92.38097499999999</v>
      </c>
    </row>
    <row r="54" spans="1:5" ht="45">
      <c r="A54" s="22" t="s">
        <v>98</v>
      </c>
      <c r="B54" s="23" t="s">
        <v>99</v>
      </c>
      <c r="C54" s="24">
        <v>320000</v>
      </c>
      <c r="D54" s="24">
        <v>295619.12</v>
      </c>
      <c r="E54" s="21">
        <f t="shared" si="0"/>
        <v>92.38097499999999</v>
      </c>
    </row>
    <row r="55" spans="1:5" ht="33.75">
      <c r="A55" s="22" t="s">
        <v>100</v>
      </c>
      <c r="B55" s="23" t="s">
        <v>101</v>
      </c>
      <c r="C55" s="24">
        <v>320000</v>
      </c>
      <c r="D55" s="24">
        <v>295619.12</v>
      </c>
      <c r="E55" s="21">
        <f t="shared" si="0"/>
        <v>92.38097499999999</v>
      </c>
    </row>
    <row r="56" spans="1:5" ht="12.75">
      <c r="A56" s="22" t="s">
        <v>102</v>
      </c>
      <c r="B56" s="23" t="s">
        <v>103</v>
      </c>
      <c r="C56" s="24">
        <v>980600</v>
      </c>
      <c r="D56" s="24">
        <v>922754.69</v>
      </c>
      <c r="E56" s="21">
        <f t="shared" si="0"/>
        <v>94.10102896186008</v>
      </c>
    </row>
    <row r="57" spans="1:5" ht="12.75">
      <c r="A57" s="22" t="s">
        <v>104</v>
      </c>
      <c r="B57" s="23" t="s">
        <v>105</v>
      </c>
      <c r="C57" s="24">
        <v>980600</v>
      </c>
      <c r="D57" s="24">
        <v>922754.69</v>
      </c>
      <c r="E57" s="21">
        <f t="shared" si="0"/>
        <v>94.10102896186008</v>
      </c>
    </row>
    <row r="58" spans="1:5" ht="12.75">
      <c r="A58" s="22" t="s">
        <v>106</v>
      </c>
      <c r="B58" s="23" t="s">
        <v>107</v>
      </c>
      <c r="C58" s="24">
        <v>256392</v>
      </c>
      <c r="D58" s="24">
        <v>254761.3</v>
      </c>
      <c r="E58" s="21">
        <f t="shared" si="0"/>
        <v>99.36398171549814</v>
      </c>
    </row>
    <row r="59" spans="1:5" ht="12.75">
      <c r="A59" s="22" t="s">
        <v>108</v>
      </c>
      <c r="B59" s="23" t="s">
        <v>109</v>
      </c>
      <c r="C59" s="24">
        <v>2030</v>
      </c>
      <c r="D59" s="24">
        <v>938.65</v>
      </c>
      <c r="E59" s="21">
        <f t="shared" si="0"/>
        <v>46.23891625615764</v>
      </c>
    </row>
    <row r="60" spans="1:5" ht="12.75">
      <c r="A60" s="22" t="s">
        <v>110</v>
      </c>
      <c r="B60" s="23" t="s">
        <v>111</v>
      </c>
      <c r="C60" s="24">
        <v>722102.4</v>
      </c>
      <c r="D60" s="24">
        <v>666979.14</v>
      </c>
      <c r="E60" s="21">
        <f t="shared" si="0"/>
        <v>92.36628212286789</v>
      </c>
    </row>
    <row r="61" spans="1:5" ht="12.75">
      <c r="A61" s="22" t="s">
        <v>112</v>
      </c>
      <c r="B61" s="23" t="s">
        <v>113</v>
      </c>
      <c r="C61" s="24">
        <v>148420</v>
      </c>
      <c r="D61" s="24">
        <v>146507.21</v>
      </c>
      <c r="E61" s="21">
        <f t="shared" si="0"/>
        <v>98.7112316399407</v>
      </c>
    </row>
    <row r="62" spans="1:5" ht="12.75">
      <c r="A62" s="22" t="s">
        <v>114</v>
      </c>
      <c r="B62" s="23" t="s">
        <v>115</v>
      </c>
      <c r="C62" s="24">
        <v>573682.4</v>
      </c>
      <c r="D62" s="24">
        <v>520471.93</v>
      </c>
      <c r="E62" s="21">
        <f t="shared" si="0"/>
        <v>90.72475118637071</v>
      </c>
    </row>
    <row r="63" spans="1:5" ht="22.5">
      <c r="A63" s="22" t="s">
        <v>116</v>
      </c>
      <c r="B63" s="23" t="s">
        <v>117</v>
      </c>
      <c r="C63" s="24">
        <v>75.6</v>
      </c>
      <c r="D63" s="24">
        <v>75.6</v>
      </c>
      <c r="E63" s="21">
        <f t="shared" si="0"/>
        <v>100</v>
      </c>
    </row>
    <row r="64" spans="1:5" ht="12.75">
      <c r="A64" s="22" t="s">
        <v>118</v>
      </c>
      <c r="B64" s="23" t="s">
        <v>119</v>
      </c>
      <c r="C64" s="24">
        <v>131460</v>
      </c>
      <c r="D64" s="24">
        <v>116957.52</v>
      </c>
      <c r="E64" s="21">
        <f t="shared" si="0"/>
        <v>88.96814240073027</v>
      </c>
    </row>
    <row r="65" spans="1:5" ht="12.75">
      <c r="A65" s="22" t="s">
        <v>120</v>
      </c>
      <c r="B65" s="23" t="s">
        <v>121</v>
      </c>
      <c r="C65" s="24">
        <v>131460</v>
      </c>
      <c r="D65" s="24">
        <v>116957.52</v>
      </c>
      <c r="E65" s="21">
        <f t="shared" si="0"/>
        <v>88.96814240073027</v>
      </c>
    </row>
    <row r="66" spans="1:5" ht="12.75">
      <c r="A66" s="22" t="s">
        <v>122</v>
      </c>
      <c r="B66" s="23" t="s">
        <v>123</v>
      </c>
      <c r="C66" s="24">
        <v>131460</v>
      </c>
      <c r="D66" s="24">
        <v>116957.52</v>
      </c>
      <c r="E66" s="21">
        <f t="shared" si="0"/>
        <v>88.96814240073027</v>
      </c>
    </row>
    <row r="67" spans="1:5" ht="22.5">
      <c r="A67" s="22" t="s">
        <v>124</v>
      </c>
      <c r="B67" s="23" t="s">
        <v>125</v>
      </c>
      <c r="C67" s="24">
        <v>131460</v>
      </c>
      <c r="D67" s="24">
        <v>116957.52</v>
      </c>
      <c r="E67" s="21">
        <f t="shared" si="0"/>
        <v>88.96814240073027</v>
      </c>
    </row>
    <row r="68" spans="1:5" ht="12.75">
      <c r="A68" s="22" t="s">
        <v>126</v>
      </c>
      <c r="B68" s="23" t="s">
        <v>127</v>
      </c>
      <c r="C68" s="24">
        <v>4784230.77</v>
      </c>
      <c r="D68" s="24">
        <v>4784230.77</v>
      </c>
      <c r="E68" s="21">
        <f t="shared" si="0"/>
        <v>100</v>
      </c>
    </row>
    <row r="69" spans="1:5" ht="45">
      <c r="A69" s="22" t="s">
        <v>128</v>
      </c>
      <c r="B69" s="23" t="s">
        <v>129</v>
      </c>
      <c r="C69" s="24">
        <v>250135</v>
      </c>
      <c r="D69" s="24">
        <v>250135</v>
      </c>
      <c r="E69" s="21">
        <f t="shared" si="0"/>
        <v>100</v>
      </c>
    </row>
    <row r="70" spans="1:5" ht="45">
      <c r="A70" s="22" t="s">
        <v>130</v>
      </c>
      <c r="B70" s="23" t="s">
        <v>131</v>
      </c>
      <c r="C70" s="24">
        <v>250135</v>
      </c>
      <c r="D70" s="24">
        <v>250135</v>
      </c>
      <c r="E70" s="21">
        <f t="shared" si="0"/>
        <v>100</v>
      </c>
    </row>
    <row r="71" spans="1:5" ht="45">
      <c r="A71" s="22" t="s">
        <v>132</v>
      </c>
      <c r="B71" s="23" t="s">
        <v>133</v>
      </c>
      <c r="C71" s="24">
        <v>250135</v>
      </c>
      <c r="D71" s="24">
        <v>250135</v>
      </c>
      <c r="E71" s="21">
        <f t="shared" si="0"/>
        <v>100</v>
      </c>
    </row>
    <row r="72" spans="1:5" ht="22.5">
      <c r="A72" s="22" t="s">
        <v>134</v>
      </c>
      <c r="B72" s="23" t="s">
        <v>135</v>
      </c>
      <c r="C72" s="24">
        <v>4534095.77</v>
      </c>
      <c r="D72" s="24">
        <v>4534095.77</v>
      </c>
      <c r="E72" s="21">
        <f aca="true" t="shared" si="1" ref="E72:E135">SUM(D72/C72*100)</f>
        <v>100</v>
      </c>
    </row>
    <row r="73" spans="1:5" ht="22.5">
      <c r="A73" s="22" t="s">
        <v>136</v>
      </c>
      <c r="B73" s="23" t="s">
        <v>137</v>
      </c>
      <c r="C73" s="24">
        <v>4455315.13</v>
      </c>
      <c r="D73" s="24">
        <v>4455315.13</v>
      </c>
      <c r="E73" s="21">
        <f t="shared" si="1"/>
        <v>100</v>
      </c>
    </row>
    <row r="74" spans="1:5" ht="33.75">
      <c r="A74" s="22" t="s">
        <v>138</v>
      </c>
      <c r="B74" s="23" t="s">
        <v>139</v>
      </c>
      <c r="C74" s="24">
        <v>4455315.13</v>
      </c>
      <c r="D74" s="24">
        <v>4455315.13</v>
      </c>
      <c r="E74" s="21">
        <f t="shared" si="1"/>
        <v>100</v>
      </c>
    </row>
    <row r="75" spans="1:5" ht="22.5">
      <c r="A75" s="22" t="s">
        <v>140</v>
      </c>
      <c r="B75" s="23" t="s">
        <v>141</v>
      </c>
      <c r="C75" s="24">
        <v>78780.64</v>
      </c>
      <c r="D75" s="24">
        <v>78780.64</v>
      </c>
      <c r="E75" s="21">
        <f t="shared" si="1"/>
        <v>100</v>
      </c>
    </row>
    <row r="76" spans="1:5" ht="22.5">
      <c r="A76" s="22" t="s">
        <v>142</v>
      </c>
      <c r="B76" s="23" t="s">
        <v>143</v>
      </c>
      <c r="C76" s="24">
        <v>78780.64</v>
      </c>
      <c r="D76" s="24">
        <v>78780.64</v>
      </c>
      <c r="E76" s="21">
        <f t="shared" si="1"/>
        <v>100</v>
      </c>
    </row>
    <row r="77" spans="1:5" ht="12.75">
      <c r="A77" s="22" t="s">
        <v>144</v>
      </c>
      <c r="B77" s="23" t="s">
        <v>145</v>
      </c>
      <c r="C77" s="24">
        <v>1075413.26</v>
      </c>
      <c r="D77" s="24">
        <v>703489.44</v>
      </c>
      <c r="E77" s="21">
        <f t="shared" si="1"/>
        <v>65.41573050717265</v>
      </c>
    </row>
    <row r="78" spans="1:5" ht="22.5">
      <c r="A78" s="22" t="s">
        <v>146</v>
      </c>
      <c r="B78" s="23" t="s">
        <v>147</v>
      </c>
      <c r="C78" s="24">
        <v>645981.05</v>
      </c>
      <c r="D78" s="24">
        <v>474644.95</v>
      </c>
      <c r="E78" s="21">
        <f t="shared" si="1"/>
        <v>73.47660585399525</v>
      </c>
    </row>
    <row r="79" spans="1:5" ht="33.75">
      <c r="A79" s="22" t="s">
        <v>148</v>
      </c>
      <c r="B79" s="23" t="s">
        <v>149</v>
      </c>
      <c r="C79" s="24">
        <v>30387.8</v>
      </c>
      <c r="D79" s="24">
        <v>29890.06</v>
      </c>
      <c r="E79" s="21">
        <f t="shared" si="1"/>
        <v>98.36204002922227</v>
      </c>
    </row>
    <row r="80" spans="1:5" ht="45">
      <c r="A80" s="22" t="s">
        <v>150</v>
      </c>
      <c r="B80" s="23" t="s">
        <v>151</v>
      </c>
      <c r="C80" s="24">
        <v>21000.01</v>
      </c>
      <c r="D80" s="24">
        <v>20656.23</v>
      </c>
      <c r="E80" s="21">
        <f t="shared" si="1"/>
        <v>98.3629531604985</v>
      </c>
    </row>
    <row r="81" spans="1:5" ht="45">
      <c r="A81" s="22" t="s">
        <v>150</v>
      </c>
      <c r="B81" s="23" t="s">
        <v>152</v>
      </c>
      <c r="C81" s="24">
        <v>9387.79</v>
      </c>
      <c r="D81" s="24">
        <v>9233.83</v>
      </c>
      <c r="E81" s="21">
        <f t="shared" si="1"/>
        <v>98.35999740087922</v>
      </c>
    </row>
    <row r="82" spans="1:5" ht="45">
      <c r="A82" s="22" t="s">
        <v>153</v>
      </c>
      <c r="B82" s="23" t="s">
        <v>154</v>
      </c>
      <c r="C82" s="24">
        <v>117723.12</v>
      </c>
      <c r="D82" s="24">
        <v>101501.05</v>
      </c>
      <c r="E82" s="21">
        <f t="shared" si="1"/>
        <v>86.22014944897826</v>
      </c>
    </row>
    <row r="83" spans="1:5" ht="56.25">
      <c r="A83" s="22" t="s">
        <v>155</v>
      </c>
      <c r="B83" s="23" t="s">
        <v>156</v>
      </c>
      <c r="C83" s="24">
        <v>112419.75</v>
      </c>
      <c r="D83" s="24">
        <v>96223.34</v>
      </c>
      <c r="E83" s="21">
        <f t="shared" si="1"/>
        <v>85.59291405647139</v>
      </c>
    </row>
    <row r="84" spans="1:5" ht="56.25">
      <c r="A84" s="22" t="s">
        <v>155</v>
      </c>
      <c r="B84" s="23" t="s">
        <v>157</v>
      </c>
      <c r="C84" s="24">
        <v>5303.37</v>
      </c>
      <c r="D84" s="24">
        <v>5277.71</v>
      </c>
      <c r="E84" s="21">
        <f t="shared" si="1"/>
        <v>99.5161567079046</v>
      </c>
    </row>
    <row r="85" spans="1:5" ht="33.75">
      <c r="A85" s="22" t="s">
        <v>158</v>
      </c>
      <c r="B85" s="23" t="s">
        <v>159</v>
      </c>
      <c r="C85" s="24">
        <v>30775.12</v>
      </c>
      <c r="D85" s="24">
        <v>30549.21</v>
      </c>
      <c r="E85" s="21">
        <f t="shared" si="1"/>
        <v>99.26593300042373</v>
      </c>
    </row>
    <row r="86" spans="1:5" ht="45">
      <c r="A86" s="22" t="s">
        <v>160</v>
      </c>
      <c r="B86" s="23" t="s">
        <v>161</v>
      </c>
      <c r="C86" s="24">
        <v>19275.12</v>
      </c>
      <c r="D86" s="24">
        <v>19049.21</v>
      </c>
      <c r="E86" s="21">
        <f t="shared" si="1"/>
        <v>98.82797098020662</v>
      </c>
    </row>
    <row r="87" spans="1:5" ht="45">
      <c r="A87" s="22" t="s">
        <v>160</v>
      </c>
      <c r="B87" s="23" t="s">
        <v>162</v>
      </c>
      <c r="C87" s="24">
        <v>1500</v>
      </c>
      <c r="D87" s="24">
        <v>1500</v>
      </c>
      <c r="E87" s="21">
        <f t="shared" si="1"/>
        <v>100</v>
      </c>
    </row>
    <row r="88" spans="1:5" ht="33.75">
      <c r="A88" s="22" t="s">
        <v>163</v>
      </c>
      <c r="B88" s="23" t="s">
        <v>164</v>
      </c>
      <c r="C88" s="24">
        <v>10000</v>
      </c>
      <c r="D88" s="24">
        <v>10000</v>
      </c>
      <c r="E88" s="21">
        <f t="shared" si="1"/>
        <v>100</v>
      </c>
    </row>
    <row r="89" spans="1:5" ht="33.75">
      <c r="A89" s="22" t="s">
        <v>165</v>
      </c>
      <c r="B89" s="23" t="s">
        <v>166</v>
      </c>
      <c r="C89" s="24">
        <v>3750</v>
      </c>
      <c r="D89" s="24">
        <v>3750</v>
      </c>
      <c r="E89" s="21">
        <f t="shared" si="1"/>
        <v>100</v>
      </c>
    </row>
    <row r="90" spans="1:5" ht="45">
      <c r="A90" s="22" t="s">
        <v>167</v>
      </c>
      <c r="B90" s="23" t="s">
        <v>168</v>
      </c>
      <c r="C90" s="24">
        <v>3750</v>
      </c>
      <c r="D90" s="24">
        <v>3750</v>
      </c>
      <c r="E90" s="21">
        <f t="shared" si="1"/>
        <v>100</v>
      </c>
    </row>
    <row r="91" spans="1:5" ht="22.5">
      <c r="A91" s="22" t="s">
        <v>169</v>
      </c>
      <c r="B91" s="23" t="s">
        <v>170</v>
      </c>
      <c r="C91" s="24">
        <v>500</v>
      </c>
      <c r="D91" s="24">
        <v>500</v>
      </c>
      <c r="E91" s="21">
        <f t="shared" si="1"/>
        <v>100</v>
      </c>
    </row>
    <row r="92" spans="1:5" ht="33.75">
      <c r="A92" s="22" t="s">
        <v>171</v>
      </c>
      <c r="B92" s="23" t="s">
        <v>172</v>
      </c>
      <c r="C92" s="24">
        <v>500</v>
      </c>
      <c r="D92" s="24">
        <v>500</v>
      </c>
      <c r="E92" s="21">
        <f t="shared" si="1"/>
        <v>100</v>
      </c>
    </row>
    <row r="93" spans="1:5" ht="33.75">
      <c r="A93" s="22" t="s">
        <v>173</v>
      </c>
      <c r="B93" s="23" t="s">
        <v>174</v>
      </c>
      <c r="C93" s="24">
        <v>13500</v>
      </c>
      <c r="D93" s="24">
        <v>13500</v>
      </c>
      <c r="E93" s="21">
        <f t="shared" si="1"/>
        <v>100</v>
      </c>
    </row>
    <row r="94" spans="1:5" ht="45">
      <c r="A94" s="22" t="s">
        <v>175</v>
      </c>
      <c r="B94" s="23" t="s">
        <v>176</v>
      </c>
      <c r="C94" s="24">
        <v>13500</v>
      </c>
      <c r="D94" s="24">
        <v>13500</v>
      </c>
      <c r="E94" s="21">
        <f t="shared" si="1"/>
        <v>100</v>
      </c>
    </row>
    <row r="95" spans="1:5" ht="33.75">
      <c r="A95" s="22" t="s">
        <v>177</v>
      </c>
      <c r="B95" s="23" t="s">
        <v>178</v>
      </c>
      <c r="C95" s="24">
        <v>13752.56</v>
      </c>
      <c r="D95" s="24">
        <v>13728.86</v>
      </c>
      <c r="E95" s="21">
        <f t="shared" si="1"/>
        <v>99.82766844863792</v>
      </c>
    </row>
    <row r="96" spans="1:5" ht="45">
      <c r="A96" s="22" t="s">
        <v>179</v>
      </c>
      <c r="B96" s="23" t="s">
        <v>180</v>
      </c>
      <c r="C96" s="24">
        <v>13752.56</v>
      </c>
      <c r="D96" s="24">
        <v>13728.86</v>
      </c>
      <c r="E96" s="21">
        <f t="shared" si="1"/>
        <v>99.82766844863792</v>
      </c>
    </row>
    <row r="97" spans="1:5" ht="33.75">
      <c r="A97" s="22" t="s">
        <v>181</v>
      </c>
      <c r="B97" s="23" t="s">
        <v>182</v>
      </c>
      <c r="C97" s="24">
        <v>3019.47</v>
      </c>
      <c r="D97" s="24">
        <v>3019.47</v>
      </c>
      <c r="E97" s="21">
        <f t="shared" si="1"/>
        <v>100</v>
      </c>
    </row>
    <row r="98" spans="1:5" ht="56.25">
      <c r="A98" s="22" t="s">
        <v>183</v>
      </c>
      <c r="B98" s="23" t="s">
        <v>184</v>
      </c>
      <c r="C98" s="24">
        <v>3019.47</v>
      </c>
      <c r="D98" s="24">
        <v>3019.47</v>
      </c>
      <c r="E98" s="21">
        <f t="shared" si="1"/>
        <v>100</v>
      </c>
    </row>
    <row r="99" spans="1:5" ht="33.75">
      <c r="A99" s="22" t="s">
        <v>185</v>
      </c>
      <c r="B99" s="23" t="s">
        <v>186</v>
      </c>
      <c r="C99" s="24">
        <v>2650</v>
      </c>
      <c r="D99" s="24">
        <v>2650</v>
      </c>
      <c r="E99" s="21">
        <f t="shared" si="1"/>
        <v>100</v>
      </c>
    </row>
    <row r="100" spans="1:5" ht="45">
      <c r="A100" s="22" t="s">
        <v>187</v>
      </c>
      <c r="B100" s="23" t="s">
        <v>188</v>
      </c>
      <c r="C100" s="24">
        <v>2650</v>
      </c>
      <c r="D100" s="24">
        <v>2650</v>
      </c>
      <c r="E100" s="21">
        <f t="shared" si="1"/>
        <v>100</v>
      </c>
    </row>
    <row r="101" spans="1:5" ht="33.75">
      <c r="A101" s="22" t="s">
        <v>189</v>
      </c>
      <c r="B101" s="23" t="s">
        <v>190</v>
      </c>
      <c r="C101" s="24">
        <v>95606.09</v>
      </c>
      <c r="D101" s="24">
        <v>95606.09</v>
      </c>
      <c r="E101" s="21">
        <f t="shared" si="1"/>
        <v>100</v>
      </c>
    </row>
    <row r="102" spans="1:5" ht="45">
      <c r="A102" s="22" t="s">
        <v>191</v>
      </c>
      <c r="B102" s="23" t="s">
        <v>192</v>
      </c>
      <c r="C102" s="24">
        <v>78606.09</v>
      </c>
      <c r="D102" s="24">
        <v>78606.09</v>
      </c>
      <c r="E102" s="21">
        <f t="shared" si="1"/>
        <v>100</v>
      </c>
    </row>
    <row r="103" spans="1:5" ht="45">
      <c r="A103" s="22" t="s">
        <v>191</v>
      </c>
      <c r="B103" s="23" t="s">
        <v>193</v>
      </c>
      <c r="C103" s="24">
        <v>17000</v>
      </c>
      <c r="D103" s="24">
        <v>17000</v>
      </c>
      <c r="E103" s="21">
        <f t="shared" si="1"/>
        <v>100</v>
      </c>
    </row>
    <row r="104" spans="1:5" ht="33.75">
      <c r="A104" s="22" t="s">
        <v>194</v>
      </c>
      <c r="B104" s="23" t="s">
        <v>195</v>
      </c>
      <c r="C104" s="24">
        <v>334316.89</v>
      </c>
      <c r="D104" s="24">
        <v>179950.21</v>
      </c>
      <c r="E104" s="21">
        <f t="shared" si="1"/>
        <v>53.826239529806585</v>
      </c>
    </row>
    <row r="105" spans="1:5" ht="45">
      <c r="A105" s="22" t="s">
        <v>196</v>
      </c>
      <c r="B105" s="23" t="s">
        <v>197</v>
      </c>
      <c r="C105" s="24">
        <v>244065.89</v>
      </c>
      <c r="D105" s="24">
        <v>176539.16</v>
      </c>
      <c r="E105" s="21">
        <f t="shared" si="1"/>
        <v>72.3325819925103</v>
      </c>
    </row>
    <row r="106" spans="1:5" ht="45">
      <c r="A106" s="22" t="s">
        <v>196</v>
      </c>
      <c r="B106" s="23" t="s">
        <v>198</v>
      </c>
      <c r="C106" s="24">
        <v>90251</v>
      </c>
      <c r="D106" s="24">
        <v>3411.05</v>
      </c>
      <c r="E106" s="21">
        <f t="shared" si="1"/>
        <v>3.779514908422067</v>
      </c>
    </row>
    <row r="107" spans="1:5" ht="56.25">
      <c r="A107" s="22" t="s">
        <v>199</v>
      </c>
      <c r="B107" s="23" t="s">
        <v>200</v>
      </c>
      <c r="C107" s="24">
        <v>175732.18</v>
      </c>
      <c r="D107" s="24">
        <v>63915.54</v>
      </c>
      <c r="E107" s="21">
        <f t="shared" si="1"/>
        <v>36.37099363360769</v>
      </c>
    </row>
    <row r="108" spans="1:5" ht="45">
      <c r="A108" s="22" t="s">
        <v>201</v>
      </c>
      <c r="B108" s="23" t="s">
        <v>202</v>
      </c>
      <c r="C108" s="24">
        <v>175732.18</v>
      </c>
      <c r="D108" s="24">
        <v>63915.54</v>
      </c>
      <c r="E108" s="21">
        <f t="shared" si="1"/>
        <v>36.37099363360769</v>
      </c>
    </row>
    <row r="109" spans="1:5" ht="33.75">
      <c r="A109" s="22" t="s">
        <v>203</v>
      </c>
      <c r="B109" s="23" t="s">
        <v>204</v>
      </c>
      <c r="C109" s="24">
        <v>60000</v>
      </c>
      <c r="D109" s="24">
        <v>52746.62</v>
      </c>
      <c r="E109" s="21">
        <f t="shared" si="1"/>
        <v>87.91103333333334</v>
      </c>
    </row>
    <row r="110" spans="1:5" ht="33.75">
      <c r="A110" s="22" t="s">
        <v>203</v>
      </c>
      <c r="B110" s="23" t="s">
        <v>205</v>
      </c>
      <c r="C110" s="24">
        <v>115732.18</v>
      </c>
      <c r="D110" s="24">
        <v>11168.92</v>
      </c>
      <c r="E110" s="21">
        <f t="shared" si="1"/>
        <v>9.650660689187744</v>
      </c>
    </row>
    <row r="111" spans="1:5" ht="12.75">
      <c r="A111" s="22" t="s">
        <v>206</v>
      </c>
      <c r="B111" s="23" t="s">
        <v>207</v>
      </c>
      <c r="C111" s="24">
        <v>172713.03</v>
      </c>
      <c r="D111" s="24">
        <v>83941.95</v>
      </c>
      <c r="E111" s="21">
        <f t="shared" si="1"/>
        <v>48.60197866947271</v>
      </c>
    </row>
    <row r="112" spans="1:5" ht="33.75">
      <c r="A112" s="22" t="s">
        <v>208</v>
      </c>
      <c r="B112" s="23" t="s">
        <v>209</v>
      </c>
      <c r="C112" s="24">
        <v>172713.03</v>
      </c>
      <c r="D112" s="24">
        <v>83941.95</v>
      </c>
      <c r="E112" s="21">
        <f t="shared" si="1"/>
        <v>48.60197866947271</v>
      </c>
    </row>
    <row r="113" spans="1:5" ht="33.75">
      <c r="A113" s="22" t="s">
        <v>210</v>
      </c>
      <c r="B113" s="23" t="s">
        <v>211</v>
      </c>
      <c r="C113" s="24">
        <v>164136.78</v>
      </c>
      <c r="D113" s="24">
        <v>75375.28</v>
      </c>
      <c r="E113" s="21">
        <f t="shared" si="1"/>
        <v>45.92223632022024</v>
      </c>
    </row>
    <row r="114" spans="1:5" ht="33.75">
      <c r="A114" s="22" t="s">
        <v>210</v>
      </c>
      <c r="B114" s="23" t="s">
        <v>212</v>
      </c>
      <c r="C114" s="24">
        <v>6000</v>
      </c>
      <c r="D114" s="24">
        <v>6000</v>
      </c>
      <c r="E114" s="21">
        <f t="shared" si="1"/>
        <v>100</v>
      </c>
    </row>
    <row r="115" spans="1:5" ht="33.75">
      <c r="A115" s="22" t="s">
        <v>213</v>
      </c>
      <c r="B115" s="23" t="s">
        <v>214</v>
      </c>
      <c r="C115" s="24">
        <v>2576.25</v>
      </c>
      <c r="D115" s="24">
        <v>2566.67</v>
      </c>
      <c r="E115" s="21">
        <f t="shared" si="1"/>
        <v>99.6281416787967</v>
      </c>
    </row>
    <row r="116" spans="1:5" ht="12.75">
      <c r="A116" s="22" t="s">
        <v>215</v>
      </c>
      <c r="B116" s="23" t="s">
        <v>216</v>
      </c>
      <c r="C116" s="24">
        <v>80987</v>
      </c>
      <c r="D116" s="24">
        <v>80987</v>
      </c>
      <c r="E116" s="21">
        <f t="shared" si="1"/>
        <v>100</v>
      </c>
    </row>
    <row r="117" spans="1:5" ht="56.25">
      <c r="A117" s="22" t="s">
        <v>217</v>
      </c>
      <c r="B117" s="23" t="s">
        <v>218</v>
      </c>
      <c r="C117" s="24">
        <v>80000</v>
      </c>
      <c r="D117" s="24">
        <v>80000</v>
      </c>
      <c r="E117" s="21">
        <f t="shared" si="1"/>
        <v>100</v>
      </c>
    </row>
    <row r="118" spans="1:5" ht="56.25">
      <c r="A118" s="22" t="s">
        <v>217</v>
      </c>
      <c r="B118" s="23" t="s">
        <v>219</v>
      </c>
      <c r="C118" s="24">
        <v>987</v>
      </c>
      <c r="D118" s="24">
        <v>987</v>
      </c>
      <c r="E118" s="21">
        <f t="shared" si="1"/>
        <v>100</v>
      </c>
    </row>
    <row r="119" spans="1:5" ht="12.75">
      <c r="A119" s="22" t="s">
        <v>220</v>
      </c>
      <c r="B119" s="23" t="s">
        <v>221</v>
      </c>
      <c r="C119" s="24">
        <v>156045.4</v>
      </c>
      <c r="D119" s="24">
        <v>209472.38</v>
      </c>
      <c r="E119" s="21">
        <f t="shared" si="1"/>
        <v>134.23809993758226</v>
      </c>
    </row>
    <row r="120" spans="1:5" ht="12.75">
      <c r="A120" s="22" t="s">
        <v>222</v>
      </c>
      <c r="B120" s="23" t="s">
        <v>223</v>
      </c>
      <c r="C120" s="24">
        <v>0</v>
      </c>
      <c r="D120" s="24">
        <v>72365.56</v>
      </c>
      <c r="E120" s="21">
        <v>0</v>
      </c>
    </row>
    <row r="121" spans="1:5" ht="12.75">
      <c r="A121" s="22" t="s">
        <v>224</v>
      </c>
      <c r="B121" s="23" t="s">
        <v>225</v>
      </c>
      <c r="C121" s="24">
        <v>0</v>
      </c>
      <c r="D121" s="24">
        <v>39365.56</v>
      </c>
      <c r="E121" s="21">
        <v>0</v>
      </c>
    </row>
    <row r="122" spans="1:5" ht="12.75">
      <c r="A122" s="22" t="s">
        <v>224</v>
      </c>
      <c r="B122" s="23" t="s">
        <v>226</v>
      </c>
      <c r="C122" s="24">
        <v>0</v>
      </c>
      <c r="D122" s="24">
        <v>33000</v>
      </c>
      <c r="E122" s="21">
        <v>0</v>
      </c>
    </row>
    <row r="123" spans="1:5" ht="12.75">
      <c r="A123" s="22" t="s">
        <v>227</v>
      </c>
      <c r="B123" s="23" t="s">
        <v>228</v>
      </c>
      <c r="C123" s="24">
        <v>156045.4</v>
      </c>
      <c r="D123" s="24">
        <v>137106.82</v>
      </c>
      <c r="E123" s="21">
        <f t="shared" si="1"/>
        <v>87.86341667232742</v>
      </c>
    </row>
    <row r="124" spans="1:5" ht="12.75">
      <c r="A124" s="22" t="s">
        <v>229</v>
      </c>
      <c r="B124" s="23" t="s">
        <v>230</v>
      </c>
      <c r="C124" s="24">
        <v>100809.22</v>
      </c>
      <c r="D124" s="24">
        <v>100809.22</v>
      </c>
      <c r="E124" s="21">
        <f t="shared" si="1"/>
        <v>100</v>
      </c>
    </row>
    <row r="125" spans="1:5" ht="12.75">
      <c r="A125" s="22" t="s">
        <v>229</v>
      </c>
      <c r="B125" s="23" t="s">
        <v>231</v>
      </c>
      <c r="C125" s="24">
        <v>29848.47</v>
      </c>
      <c r="D125" s="24">
        <v>29848.47</v>
      </c>
      <c r="E125" s="21">
        <f t="shared" si="1"/>
        <v>100</v>
      </c>
    </row>
    <row r="126" spans="1:5" ht="12.75">
      <c r="A126" s="22" t="s">
        <v>229</v>
      </c>
      <c r="B126" s="23" t="s">
        <v>232</v>
      </c>
      <c r="C126" s="24">
        <v>25387.71</v>
      </c>
      <c r="D126" s="24">
        <v>6449.13</v>
      </c>
      <c r="E126" s="21">
        <f t="shared" si="1"/>
        <v>25.402566832534323</v>
      </c>
    </row>
    <row r="127" spans="1:5" ht="12.75">
      <c r="A127" s="22" t="s">
        <v>233</v>
      </c>
      <c r="B127" s="23" t="s">
        <v>234</v>
      </c>
      <c r="C127" s="24">
        <v>557484603.5</v>
      </c>
      <c r="D127" s="24">
        <v>320666766.95</v>
      </c>
      <c r="E127" s="21">
        <f t="shared" si="1"/>
        <v>57.5202911321299</v>
      </c>
    </row>
    <row r="128" spans="1:5" ht="22.5">
      <c r="A128" s="22" t="s">
        <v>235</v>
      </c>
      <c r="B128" s="23" t="s">
        <v>236</v>
      </c>
      <c r="C128" s="24">
        <v>556915325.92</v>
      </c>
      <c r="D128" s="24">
        <v>320503797.29</v>
      </c>
      <c r="E128" s="21">
        <f t="shared" si="1"/>
        <v>57.54982532767286</v>
      </c>
    </row>
    <row r="129" spans="1:5" ht="12.75">
      <c r="A129" s="22" t="s">
        <v>237</v>
      </c>
      <c r="B129" s="23" t="s">
        <v>238</v>
      </c>
      <c r="C129" s="24">
        <v>171872506</v>
      </c>
      <c r="D129" s="24">
        <v>133465306</v>
      </c>
      <c r="E129" s="21">
        <f t="shared" si="1"/>
        <v>77.65366846981333</v>
      </c>
    </row>
    <row r="130" spans="1:5" ht="12.75">
      <c r="A130" s="22" t="s">
        <v>239</v>
      </c>
      <c r="B130" s="23" t="s">
        <v>240</v>
      </c>
      <c r="C130" s="24">
        <v>100604000</v>
      </c>
      <c r="D130" s="24">
        <v>74444000</v>
      </c>
      <c r="E130" s="21">
        <f t="shared" si="1"/>
        <v>73.99705777106279</v>
      </c>
    </row>
    <row r="131" spans="1:5" ht="22.5">
      <c r="A131" s="22" t="s">
        <v>241</v>
      </c>
      <c r="B131" s="23" t="s">
        <v>242</v>
      </c>
      <c r="C131" s="24">
        <v>100604000</v>
      </c>
      <c r="D131" s="24">
        <v>74444000</v>
      </c>
      <c r="E131" s="21">
        <f t="shared" si="1"/>
        <v>73.99705777106279</v>
      </c>
    </row>
    <row r="132" spans="1:5" ht="12.75">
      <c r="A132" s="22" t="s">
        <v>243</v>
      </c>
      <c r="B132" s="23" t="s">
        <v>244</v>
      </c>
      <c r="C132" s="24">
        <v>60171000</v>
      </c>
      <c r="D132" s="24">
        <v>46738800</v>
      </c>
      <c r="E132" s="21">
        <f t="shared" si="1"/>
        <v>77.67662162835917</v>
      </c>
    </row>
    <row r="133" spans="1:5" ht="22.5">
      <c r="A133" s="22" t="s">
        <v>245</v>
      </c>
      <c r="B133" s="23" t="s">
        <v>246</v>
      </c>
      <c r="C133" s="24">
        <v>60171000</v>
      </c>
      <c r="D133" s="24">
        <v>46738800</v>
      </c>
      <c r="E133" s="21">
        <f t="shared" si="1"/>
        <v>77.67662162835917</v>
      </c>
    </row>
    <row r="134" spans="1:5" ht="12.75">
      <c r="A134" s="22" t="s">
        <v>247</v>
      </c>
      <c r="B134" s="23" t="s">
        <v>248</v>
      </c>
      <c r="C134" s="24">
        <v>11097506</v>
      </c>
      <c r="D134" s="24">
        <v>12282506</v>
      </c>
      <c r="E134" s="21">
        <f t="shared" si="1"/>
        <v>110.67807487556213</v>
      </c>
    </row>
    <row r="135" spans="1:5" ht="12.75">
      <c r="A135" s="22" t="s">
        <v>249</v>
      </c>
      <c r="B135" s="23" t="s">
        <v>250</v>
      </c>
      <c r="C135" s="24">
        <v>11097506</v>
      </c>
      <c r="D135" s="24">
        <v>12282506</v>
      </c>
      <c r="E135" s="21">
        <f t="shared" si="1"/>
        <v>110.67807487556213</v>
      </c>
    </row>
    <row r="136" spans="1:5" ht="12.75">
      <c r="A136" s="22" t="s">
        <v>251</v>
      </c>
      <c r="B136" s="23" t="s">
        <v>252</v>
      </c>
      <c r="C136" s="24">
        <v>311601061.23</v>
      </c>
      <c r="D136" s="24">
        <v>131757122.11</v>
      </c>
      <c r="E136" s="21">
        <f aca="true" t="shared" si="2" ref="E136:E196">SUM(D136/C136*100)</f>
        <v>42.28391315161375</v>
      </c>
    </row>
    <row r="137" spans="1:5" ht="22.5">
      <c r="A137" s="22" t="s">
        <v>253</v>
      </c>
      <c r="B137" s="23" t="s">
        <v>254</v>
      </c>
      <c r="C137" s="24">
        <v>5119998.21</v>
      </c>
      <c r="D137" s="24">
        <v>0</v>
      </c>
      <c r="E137" s="21">
        <f t="shared" si="2"/>
        <v>0</v>
      </c>
    </row>
    <row r="138" spans="1:5" ht="22.5">
      <c r="A138" s="22" t="s">
        <v>255</v>
      </c>
      <c r="B138" s="23" t="s">
        <v>256</v>
      </c>
      <c r="C138" s="24">
        <v>5119998.21</v>
      </c>
      <c r="D138" s="24">
        <v>0</v>
      </c>
      <c r="E138" s="21">
        <f t="shared" si="2"/>
        <v>0</v>
      </c>
    </row>
    <row r="139" spans="1:5" ht="56.25">
      <c r="A139" s="22" t="s">
        <v>257</v>
      </c>
      <c r="B139" s="23" t="s">
        <v>258</v>
      </c>
      <c r="C139" s="24">
        <v>130526427.59</v>
      </c>
      <c r="D139" s="24">
        <v>51981817.81</v>
      </c>
      <c r="E139" s="21">
        <f t="shared" si="2"/>
        <v>39.82474566245041</v>
      </c>
    </row>
    <row r="140" spans="1:5" ht="56.25">
      <c r="A140" s="22" t="s">
        <v>259</v>
      </c>
      <c r="B140" s="23" t="s">
        <v>260</v>
      </c>
      <c r="C140" s="24">
        <v>130526427.59</v>
      </c>
      <c r="D140" s="24">
        <v>51981817.81</v>
      </c>
      <c r="E140" s="21">
        <f t="shared" si="2"/>
        <v>39.82474566245041</v>
      </c>
    </row>
    <row r="141" spans="1:5" ht="45">
      <c r="A141" s="22" t="s">
        <v>261</v>
      </c>
      <c r="B141" s="23" t="s">
        <v>262</v>
      </c>
      <c r="C141" s="24">
        <v>14005910.4</v>
      </c>
      <c r="D141" s="24">
        <v>5439957.69</v>
      </c>
      <c r="E141" s="21">
        <f t="shared" si="2"/>
        <v>38.840443317415485</v>
      </c>
    </row>
    <row r="142" spans="1:5" ht="45">
      <c r="A142" s="22" t="s">
        <v>263</v>
      </c>
      <c r="B142" s="23" t="s">
        <v>264</v>
      </c>
      <c r="C142" s="24">
        <v>14005910.4</v>
      </c>
      <c r="D142" s="24">
        <v>5439957.69</v>
      </c>
      <c r="E142" s="21">
        <f t="shared" si="2"/>
        <v>38.840443317415485</v>
      </c>
    </row>
    <row r="143" spans="1:5" ht="33.75">
      <c r="A143" s="22" t="s">
        <v>265</v>
      </c>
      <c r="B143" s="23" t="s">
        <v>266</v>
      </c>
      <c r="C143" s="24">
        <v>11000000</v>
      </c>
      <c r="D143" s="24">
        <v>5407821.54</v>
      </c>
      <c r="E143" s="21">
        <f t="shared" si="2"/>
        <v>49.162014</v>
      </c>
    </row>
    <row r="144" spans="1:5" ht="33.75">
      <c r="A144" s="22" t="s">
        <v>267</v>
      </c>
      <c r="B144" s="23" t="s">
        <v>268</v>
      </c>
      <c r="C144" s="24">
        <v>11000000</v>
      </c>
      <c r="D144" s="24">
        <v>5407821.54</v>
      </c>
      <c r="E144" s="21">
        <f t="shared" si="2"/>
        <v>49.162014</v>
      </c>
    </row>
    <row r="145" spans="1:5" ht="12.75">
      <c r="A145" s="22" t="s">
        <v>269</v>
      </c>
      <c r="B145" s="23" t="s">
        <v>270</v>
      </c>
      <c r="C145" s="24">
        <v>6683461.97</v>
      </c>
      <c r="D145" s="24">
        <v>6683461.97</v>
      </c>
      <c r="E145" s="21">
        <f t="shared" si="2"/>
        <v>100</v>
      </c>
    </row>
    <row r="146" spans="1:5" ht="22.5">
      <c r="A146" s="22" t="s">
        <v>271</v>
      </c>
      <c r="B146" s="23" t="s">
        <v>272</v>
      </c>
      <c r="C146" s="24">
        <v>6683461.97</v>
      </c>
      <c r="D146" s="24">
        <v>6683461.97</v>
      </c>
      <c r="E146" s="21">
        <f t="shared" si="2"/>
        <v>100</v>
      </c>
    </row>
    <row r="147" spans="1:5" ht="12.75">
      <c r="A147" s="22" t="s">
        <v>273</v>
      </c>
      <c r="B147" s="23" t="s">
        <v>274</v>
      </c>
      <c r="C147" s="24">
        <v>17908927</v>
      </c>
      <c r="D147" s="24">
        <v>17908926.97</v>
      </c>
      <c r="E147" s="21">
        <f t="shared" si="2"/>
        <v>99.99999983248577</v>
      </c>
    </row>
    <row r="148" spans="1:5" ht="22.5">
      <c r="A148" s="22" t="s">
        <v>275</v>
      </c>
      <c r="B148" s="23" t="s">
        <v>276</v>
      </c>
      <c r="C148" s="24">
        <v>17908927</v>
      </c>
      <c r="D148" s="24">
        <v>17908926.97</v>
      </c>
      <c r="E148" s="21">
        <f t="shared" si="2"/>
        <v>99.99999983248577</v>
      </c>
    </row>
    <row r="149" spans="1:5" ht="33.75">
      <c r="A149" s="22" t="s">
        <v>277</v>
      </c>
      <c r="B149" s="23" t="s">
        <v>278</v>
      </c>
      <c r="C149" s="24">
        <v>92241630.54</v>
      </c>
      <c r="D149" s="24">
        <v>27067781.52</v>
      </c>
      <c r="E149" s="21">
        <f t="shared" si="2"/>
        <v>29.34443088390792</v>
      </c>
    </row>
    <row r="150" spans="1:5" ht="33.75">
      <c r="A150" s="22" t="s">
        <v>279</v>
      </c>
      <c r="B150" s="23" t="s">
        <v>280</v>
      </c>
      <c r="C150" s="24">
        <v>92241630.54</v>
      </c>
      <c r="D150" s="24">
        <v>27067781.52</v>
      </c>
      <c r="E150" s="21">
        <f t="shared" si="2"/>
        <v>29.34443088390792</v>
      </c>
    </row>
    <row r="151" spans="1:5" ht="12.75">
      <c r="A151" s="22" t="s">
        <v>281</v>
      </c>
      <c r="B151" s="23" t="s">
        <v>282</v>
      </c>
      <c r="C151" s="24">
        <v>34114705.52</v>
      </c>
      <c r="D151" s="24">
        <v>17267354.61</v>
      </c>
      <c r="E151" s="21">
        <f t="shared" si="2"/>
        <v>50.615575737204836</v>
      </c>
    </row>
    <row r="152" spans="1:5" ht="12.75">
      <c r="A152" s="22" t="s">
        <v>283</v>
      </c>
      <c r="B152" s="23" t="s">
        <v>284</v>
      </c>
      <c r="C152" s="24">
        <v>6697738.18</v>
      </c>
      <c r="D152" s="24">
        <v>1142360.76</v>
      </c>
      <c r="E152" s="21">
        <f t="shared" si="2"/>
        <v>17.055918420507744</v>
      </c>
    </row>
    <row r="153" spans="1:5" ht="12.75">
      <c r="A153" s="22" t="s">
        <v>283</v>
      </c>
      <c r="B153" s="23" t="s">
        <v>285</v>
      </c>
      <c r="C153" s="24">
        <v>27416967.34</v>
      </c>
      <c r="D153" s="24">
        <v>16124993.85</v>
      </c>
      <c r="E153" s="21">
        <f t="shared" si="2"/>
        <v>58.81392223301967</v>
      </c>
    </row>
    <row r="154" spans="1:5" ht="12.75">
      <c r="A154" s="22" t="s">
        <v>286</v>
      </c>
      <c r="B154" s="23" t="s">
        <v>287</v>
      </c>
      <c r="C154" s="24">
        <v>48150400.35</v>
      </c>
      <c r="D154" s="24">
        <v>36234928.97</v>
      </c>
      <c r="E154" s="21">
        <f t="shared" si="2"/>
        <v>75.25364006656696</v>
      </c>
    </row>
    <row r="155" spans="1:5" ht="22.5">
      <c r="A155" s="22" t="s">
        <v>288</v>
      </c>
      <c r="B155" s="23" t="s">
        <v>289</v>
      </c>
      <c r="C155" s="24">
        <v>11597693.19</v>
      </c>
      <c r="D155" s="24">
        <v>8689501.64</v>
      </c>
      <c r="E155" s="21">
        <f t="shared" si="2"/>
        <v>74.92439658166195</v>
      </c>
    </row>
    <row r="156" spans="1:5" ht="22.5">
      <c r="A156" s="22" t="s">
        <v>290</v>
      </c>
      <c r="B156" s="23" t="s">
        <v>291</v>
      </c>
      <c r="C156" s="24">
        <v>11349319</v>
      </c>
      <c r="D156" s="24">
        <v>8503221</v>
      </c>
      <c r="E156" s="21">
        <f t="shared" si="2"/>
        <v>74.92274206055887</v>
      </c>
    </row>
    <row r="157" spans="1:5" ht="22.5">
      <c r="A157" s="22" t="s">
        <v>290</v>
      </c>
      <c r="B157" s="23" t="s">
        <v>292</v>
      </c>
      <c r="C157" s="24">
        <v>248374.19</v>
      </c>
      <c r="D157" s="24">
        <v>186280.64</v>
      </c>
      <c r="E157" s="21">
        <f t="shared" si="2"/>
        <v>74.9999989934542</v>
      </c>
    </row>
    <row r="158" spans="1:5" ht="22.5">
      <c r="A158" s="22" t="s">
        <v>293</v>
      </c>
      <c r="B158" s="23" t="s">
        <v>294</v>
      </c>
      <c r="C158" s="24">
        <v>5896000</v>
      </c>
      <c r="D158" s="24">
        <v>3172732.16</v>
      </c>
      <c r="E158" s="21">
        <f t="shared" si="2"/>
        <v>53.81160379918589</v>
      </c>
    </row>
    <row r="159" spans="1:5" ht="22.5">
      <c r="A159" s="22" t="s">
        <v>295</v>
      </c>
      <c r="B159" s="23" t="s">
        <v>296</v>
      </c>
      <c r="C159" s="24">
        <v>5896000</v>
      </c>
      <c r="D159" s="24">
        <v>3172732.16</v>
      </c>
      <c r="E159" s="21">
        <f t="shared" si="2"/>
        <v>53.81160379918589</v>
      </c>
    </row>
    <row r="160" spans="1:5" ht="33.75">
      <c r="A160" s="22" t="s">
        <v>297</v>
      </c>
      <c r="B160" s="23" t="s">
        <v>298</v>
      </c>
      <c r="C160" s="24">
        <v>13584549</v>
      </c>
      <c r="D160" s="24">
        <v>13300508.19</v>
      </c>
      <c r="E160" s="21">
        <f t="shared" si="2"/>
        <v>97.90908914237787</v>
      </c>
    </row>
    <row r="161" spans="1:5" ht="33.75">
      <c r="A161" s="22" t="s">
        <v>299</v>
      </c>
      <c r="B161" s="23" t="s">
        <v>300</v>
      </c>
      <c r="C161" s="24">
        <v>13584549</v>
      </c>
      <c r="D161" s="24">
        <v>13300508.19</v>
      </c>
      <c r="E161" s="21">
        <f t="shared" si="2"/>
        <v>97.90908914237787</v>
      </c>
    </row>
    <row r="162" spans="1:5" ht="33.75">
      <c r="A162" s="22" t="s">
        <v>301</v>
      </c>
      <c r="B162" s="23" t="s">
        <v>302</v>
      </c>
      <c r="C162" s="24">
        <v>23414.43</v>
      </c>
      <c r="D162" s="24">
        <v>0</v>
      </c>
      <c r="E162" s="21">
        <f t="shared" si="2"/>
        <v>0</v>
      </c>
    </row>
    <row r="163" spans="1:5" ht="33.75">
      <c r="A163" s="22" t="s">
        <v>303</v>
      </c>
      <c r="B163" s="23" t="s">
        <v>304</v>
      </c>
      <c r="C163" s="24">
        <v>23414.43</v>
      </c>
      <c r="D163" s="24">
        <v>0</v>
      </c>
      <c r="E163" s="21">
        <f t="shared" si="2"/>
        <v>0</v>
      </c>
    </row>
    <row r="164" spans="1:5" ht="45">
      <c r="A164" s="22" t="s">
        <v>305</v>
      </c>
      <c r="B164" s="23" t="s">
        <v>306</v>
      </c>
      <c r="C164" s="24">
        <v>1355904</v>
      </c>
      <c r="D164" s="24">
        <v>1355904</v>
      </c>
      <c r="E164" s="21">
        <f t="shared" si="2"/>
        <v>100</v>
      </c>
    </row>
    <row r="165" spans="1:5" ht="56.25">
      <c r="A165" s="22" t="s">
        <v>307</v>
      </c>
      <c r="B165" s="23" t="s">
        <v>308</v>
      </c>
      <c r="C165" s="24">
        <v>1355904</v>
      </c>
      <c r="D165" s="24">
        <v>1355904</v>
      </c>
      <c r="E165" s="21">
        <f t="shared" si="2"/>
        <v>100</v>
      </c>
    </row>
    <row r="166" spans="1:5" ht="12.75">
      <c r="A166" s="22" t="s">
        <v>309</v>
      </c>
      <c r="B166" s="23" t="s">
        <v>310</v>
      </c>
      <c r="C166" s="24">
        <v>666030</v>
      </c>
      <c r="D166" s="24">
        <v>0</v>
      </c>
      <c r="E166" s="21">
        <f t="shared" si="2"/>
        <v>0</v>
      </c>
    </row>
    <row r="167" spans="1:5" ht="22.5">
      <c r="A167" s="22" t="s">
        <v>311</v>
      </c>
      <c r="B167" s="23" t="s">
        <v>312</v>
      </c>
      <c r="C167" s="24">
        <v>666030</v>
      </c>
      <c r="D167" s="24">
        <v>0</v>
      </c>
      <c r="E167" s="21">
        <f t="shared" si="2"/>
        <v>0</v>
      </c>
    </row>
    <row r="168" spans="1:5" ht="12.75">
      <c r="A168" s="22" t="s">
        <v>313</v>
      </c>
      <c r="B168" s="23" t="s">
        <v>314</v>
      </c>
      <c r="C168" s="24">
        <v>15026809.73</v>
      </c>
      <c r="D168" s="24">
        <v>9716282.98</v>
      </c>
      <c r="E168" s="21">
        <f t="shared" si="2"/>
        <v>64.6596526779873</v>
      </c>
    </row>
    <row r="169" spans="1:5" ht="12.75">
      <c r="A169" s="22" t="s">
        <v>315</v>
      </c>
      <c r="B169" s="23" t="s">
        <v>316</v>
      </c>
      <c r="C169" s="24">
        <v>12607850.73</v>
      </c>
      <c r="D169" s="24">
        <v>8532282.98</v>
      </c>
      <c r="E169" s="21">
        <f t="shared" si="2"/>
        <v>67.6743654626057</v>
      </c>
    </row>
    <row r="170" spans="1:5" ht="12.75">
      <c r="A170" s="22" t="s">
        <v>315</v>
      </c>
      <c r="B170" s="23" t="s">
        <v>317</v>
      </c>
      <c r="C170" s="24">
        <v>1234959</v>
      </c>
      <c r="D170" s="24">
        <v>0</v>
      </c>
      <c r="E170" s="21">
        <f t="shared" si="2"/>
        <v>0</v>
      </c>
    </row>
    <row r="171" spans="1:5" ht="12.75">
      <c r="A171" s="22" t="s">
        <v>315</v>
      </c>
      <c r="B171" s="23" t="s">
        <v>318</v>
      </c>
      <c r="C171" s="24">
        <v>1184000</v>
      </c>
      <c r="D171" s="24">
        <v>1184000</v>
      </c>
      <c r="E171" s="21">
        <f t="shared" si="2"/>
        <v>100</v>
      </c>
    </row>
    <row r="172" spans="1:5" ht="12.75">
      <c r="A172" s="22" t="s">
        <v>319</v>
      </c>
      <c r="B172" s="23" t="s">
        <v>320</v>
      </c>
      <c r="C172" s="24">
        <v>25291358.34</v>
      </c>
      <c r="D172" s="24">
        <v>19046440.21</v>
      </c>
      <c r="E172" s="21">
        <f t="shared" si="2"/>
        <v>75.30809517603791</v>
      </c>
    </row>
    <row r="173" spans="1:5" ht="33.75">
      <c r="A173" s="22" t="s">
        <v>321</v>
      </c>
      <c r="B173" s="23" t="s">
        <v>322</v>
      </c>
      <c r="C173" s="24">
        <v>25017547.33</v>
      </c>
      <c r="D173" s="24">
        <v>18772629.2</v>
      </c>
      <c r="E173" s="21">
        <f t="shared" si="2"/>
        <v>75.0378482445745</v>
      </c>
    </row>
    <row r="174" spans="1:5" ht="33.75">
      <c r="A174" s="22" t="s">
        <v>323</v>
      </c>
      <c r="B174" s="23" t="s">
        <v>324</v>
      </c>
      <c r="C174" s="24">
        <v>3678428.56</v>
      </c>
      <c r="D174" s="24">
        <v>2836855.73</v>
      </c>
      <c r="E174" s="21">
        <f t="shared" si="2"/>
        <v>77.12140343973405</v>
      </c>
    </row>
    <row r="175" spans="1:5" ht="33.75">
      <c r="A175" s="22" t="s">
        <v>323</v>
      </c>
      <c r="B175" s="23" t="s">
        <v>325</v>
      </c>
      <c r="C175" s="24">
        <v>20599853.05</v>
      </c>
      <c r="D175" s="24">
        <v>15336825.47</v>
      </c>
      <c r="E175" s="21">
        <f t="shared" si="2"/>
        <v>74.45114017451692</v>
      </c>
    </row>
    <row r="176" spans="1:5" ht="33.75">
      <c r="A176" s="22" t="s">
        <v>323</v>
      </c>
      <c r="B176" s="23" t="s">
        <v>326</v>
      </c>
      <c r="C176" s="24">
        <v>739265.72</v>
      </c>
      <c r="D176" s="24">
        <v>598948</v>
      </c>
      <c r="E176" s="21">
        <f t="shared" si="2"/>
        <v>81.019311973508</v>
      </c>
    </row>
    <row r="177" spans="1:5" ht="12.75">
      <c r="A177" s="22" t="s">
        <v>327</v>
      </c>
      <c r="B177" s="23" t="s">
        <v>328</v>
      </c>
      <c r="C177" s="24">
        <v>102564.11</v>
      </c>
      <c r="D177" s="24">
        <v>102564.11</v>
      </c>
      <c r="E177" s="21">
        <f t="shared" si="2"/>
        <v>100</v>
      </c>
    </row>
    <row r="178" spans="1:5" ht="22.5">
      <c r="A178" s="22" t="s">
        <v>329</v>
      </c>
      <c r="B178" s="23" t="s">
        <v>330</v>
      </c>
      <c r="C178" s="24">
        <v>102564.11</v>
      </c>
      <c r="D178" s="24">
        <v>102564.11</v>
      </c>
      <c r="E178" s="21">
        <f t="shared" si="2"/>
        <v>100</v>
      </c>
    </row>
    <row r="179" spans="1:5" ht="12.75">
      <c r="A179" s="22" t="s">
        <v>331</v>
      </c>
      <c r="B179" s="23" t="s">
        <v>332</v>
      </c>
      <c r="C179" s="24">
        <v>171246.9</v>
      </c>
      <c r="D179" s="24">
        <v>171246.9</v>
      </c>
      <c r="E179" s="21">
        <f t="shared" si="2"/>
        <v>100</v>
      </c>
    </row>
    <row r="180" spans="1:5" ht="12.75">
      <c r="A180" s="22" t="s">
        <v>333</v>
      </c>
      <c r="B180" s="23" t="s">
        <v>334</v>
      </c>
      <c r="C180" s="24">
        <v>171246.9</v>
      </c>
      <c r="D180" s="24">
        <v>171246.9</v>
      </c>
      <c r="E180" s="21">
        <f t="shared" si="2"/>
        <v>100</v>
      </c>
    </row>
    <row r="181" spans="1:5" ht="12.75">
      <c r="A181" s="22" t="s">
        <v>335</v>
      </c>
      <c r="B181" s="23" t="s">
        <v>336</v>
      </c>
      <c r="C181" s="24">
        <v>705265.4</v>
      </c>
      <c r="D181" s="24">
        <v>125417.81</v>
      </c>
      <c r="E181" s="21">
        <f t="shared" si="2"/>
        <v>17.78306577920879</v>
      </c>
    </row>
    <row r="182" spans="1:5" ht="12.75">
      <c r="A182" s="22" t="s">
        <v>337</v>
      </c>
      <c r="B182" s="23" t="s">
        <v>338</v>
      </c>
      <c r="C182" s="24">
        <v>705265.4</v>
      </c>
      <c r="D182" s="24">
        <v>125417.81</v>
      </c>
      <c r="E182" s="21">
        <f t="shared" si="2"/>
        <v>17.78306577920879</v>
      </c>
    </row>
    <row r="183" spans="1:5" ht="12.75">
      <c r="A183" s="22" t="s">
        <v>337</v>
      </c>
      <c r="B183" s="23" t="s">
        <v>339</v>
      </c>
      <c r="C183" s="24">
        <v>587213.89</v>
      </c>
      <c r="D183" s="24">
        <v>7366.3</v>
      </c>
      <c r="E183" s="21">
        <f t="shared" si="2"/>
        <v>1.2544492092991875</v>
      </c>
    </row>
    <row r="184" spans="1:5" ht="12.75">
      <c r="A184" s="22" t="s">
        <v>337</v>
      </c>
      <c r="B184" s="23" t="s">
        <v>340</v>
      </c>
      <c r="C184" s="24">
        <v>118051.51</v>
      </c>
      <c r="D184" s="24">
        <v>118051.51</v>
      </c>
      <c r="E184" s="21">
        <f t="shared" si="2"/>
        <v>100</v>
      </c>
    </row>
    <row r="185" spans="1:5" ht="33.75">
      <c r="A185" s="22" t="s">
        <v>341</v>
      </c>
      <c r="B185" s="23" t="s">
        <v>342</v>
      </c>
      <c r="C185" s="24">
        <v>2758271.5</v>
      </c>
      <c r="D185" s="24">
        <v>2943096.4</v>
      </c>
      <c r="E185" s="21">
        <f t="shared" si="2"/>
        <v>106.70075081441401</v>
      </c>
    </row>
    <row r="186" spans="1:5" ht="45">
      <c r="A186" s="22" t="s">
        <v>343</v>
      </c>
      <c r="B186" s="23" t="s">
        <v>344</v>
      </c>
      <c r="C186" s="24">
        <v>2758271.5</v>
      </c>
      <c r="D186" s="24">
        <v>2943096.4</v>
      </c>
      <c r="E186" s="21">
        <f t="shared" si="2"/>
        <v>106.70075081441401</v>
      </c>
    </row>
    <row r="187" spans="1:5" ht="45">
      <c r="A187" s="22" t="s">
        <v>345</v>
      </c>
      <c r="B187" s="23" t="s">
        <v>346</v>
      </c>
      <c r="C187" s="24">
        <v>2758271.5</v>
      </c>
      <c r="D187" s="24">
        <v>2943096.4</v>
      </c>
      <c r="E187" s="21">
        <f t="shared" si="2"/>
        <v>106.70075081441401</v>
      </c>
    </row>
    <row r="188" spans="1:5" ht="22.5">
      <c r="A188" s="22" t="s">
        <v>347</v>
      </c>
      <c r="B188" s="23" t="s">
        <v>348</v>
      </c>
      <c r="C188" s="24">
        <v>2758271.5</v>
      </c>
      <c r="D188" s="24">
        <v>2943096.4</v>
      </c>
      <c r="E188" s="21">
        <f t="shared" si="2"/>
        <v>106.70075081441401</v>
      </c>
    </row>
    <row r="189" spans="1:5" ht="22.5">
      <c r="A189" s="22" t="s">
        <v>349</v>
      </c>
      <c r="B189" s="23" t="s">
        <v>350</v>
      </c>
      <c r="C189" s="24">
        <v>37700</v>
      </c>
      <c r="D189" s="24">
        <v>37700</v>
      </c>
      <c r="E189" s="21">
        <f t="shared" si="2"/>
        <v>100</v>
      </c>
    </row>
    <row r="190" spans="1:5" ht="22.5">
      <c r="A190" s="22" t="s">
        <v>351</v>
      </c>
      <c r="B190" s="23" t="s">
        <v>352</v>
      </c>
      <c r="C190" s="24">
        <v>2620940.11</v>
      </c>
      <c r="D190" s="24">
        <v>2792187.01</v>
      </c>
      <c r="E190" s="21">
        <f t="shared" si="2"/>
        <v>106.53379676043035</v>
      </c>
    </row>
    <row r="191" spans="1:5" ht="22.5">
      <c r="A191" s="22" t="s">
        <v>353</v>
      </c>
      <c r="B191" s="23" t="s">
        <v>354</v>
      </c>
      <c r="C191" s="24">
        <v>99631.39</v>
      </c>
      <c r="D191" s="24">
        <v>113209.39</v>
      </c>
      <c r="E191" s="21">
        <f t="shared" si="2"/>
        <v>113.62823503717053</v>
      </c>
    </row>
    <row r="192" spans="1:5" ht="22.5">
      <c r="A192" s="22" t="s">
        <v>355</v>
      </c>
      <c r="B192" s="23" t="s">
        <v>356</v>
      </c>
      <c r="C192" s="24">
        <v>-2894259.32</v>
      </c>
      <c r="D192" s="24">
        <v>-2905544.55</v>
      </c>
      <c r="E192" s="21">
        <f t="shared" si="2"/>
        <v>100.38991772167809</v>
      </c>
    </row>
    <row r="193" spans="1:5" ht="22.5">
      <c r="A193" s="22" t="s">
        <v>357</v>
      </c>
      <c r="B193" s="23" t="s">
        <v>358</v>
      </c>
      <c r="C193" s="24">
        <v>-2894259.32</v>
      </c>
      <c r="D193" s="24">
        <v>-2905544.55</v>
      </c>
      <c r="E193" s="21">
        <f t="shared" si="2"/>
        <v>100.38991772167809</v>
      </c>
    </row>
    <row r="194" spans="1:5" ht="33.75">
      <c r="A194" s="22" t="s">
        <v>359</v>
      </c>
      <c r="B194" s="23" t="s">
        <v>360</v>
      </c>
      <c r="C194" s="24">
        <v>-99631.39</v>
      </c>
      <c r="D194" s="24">
        <v>-110916.62</v>
      </c>
      <c r="E194" s="21">
        <f t="shared" si="2"/>
        <v>111.326982389787</v>
      </c>
    </row>
    <row r="195" spans="1:5" ht="22.5">
      <c r="A195" s="22" t="s">
        <v>361</v>
      </c>
      <c r="B195" s="23" t="s">
        <v>362</v>
      </c>
      <c r="C195" s="24">
        <v>-2440.92</v>
      </c>
      <c r="D195" s="24">
        <v>-2440.92</v>
      </c>
      <c r="E195" s="21">
        <f t="shared" si="2"/>
        <v>100</v>
      </c>
    </row>
    <row r="196" spans="1:5" ht="23.25" thickBot="1">
      <c r="A196" s="22" t="s">
        <v>361</v>
      </c>
      <c r="B196" s="23" t="s">
        <v>363</v>
      </c>
      <c r="C196" s="24">
        <v>-2792187.01</v>
      </c>
      <c r="D196" s="24">
        <v>-2792187.01</v>
      </c>
      <c r="E196" s="21">
        <f t="shared" si="2"/>
        <v>100</v>
      </c>
    </row>
    <row r="197" spans="1:4" ht="12.75">
      <c r="A197" s="25"/>
      <c r="B197" s="26"/>
      <c r="C197" s="27"/>
      <c r="D197" s="27"/>
    </row>
  </sheetData>
  <sheetProtection/>
  <mergeCells count="1">
    <mergeCell ref="A1:D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4"/>
  <sheetViews>
    <sheetView zoomScale="115" zoomScaleNormal="115" zoomScalePageLayoutView="0" workbookViewId="0" topLeftCell="A1">
      <selection activeCell="L8" sqref="L8"/>
    </sheetView>
  </sheetViews>
  <sheetFormatPr defaultColWidth="9.140625" defaultRowHeight="12.75"/>
  <cols>
    <col min="1" max="1" width="14.28125" style="49" customWidth="1"/>
    <col min="2" max="2" width="54.28125" style="49" customWidth="1"/>
    <col min="3" max="4" width="5.421875" style="49" customWidth="1"/>
    <col min="5" max="5" width="12.28125" style="49" customWidth="1"/>
    <col min="6" max="6" width="5.28125" style="49" customWidth="1"/>
    <col min="7" max="7" width="11.28125" style="49" customWidth="1"/>
    <col min="8" max="8" width="11.7109375" style="49" customWidth="1"/>
    <col min="9" max="9" width="9.140625" style="50" customWidth="1"/>
    <col min="10" max="16384" width="9.140625" style="3" customWidth="1"/>
  </cols>
  <sheetData>
    <row r="1" spans="1:6" ht="12.75" customHeight="1">
      <c r="A1" s="48"/>
      <c r="B1" s="48"/>
      <c r="C1" s="48"/>
      <c r="D1" s="98"/>
      <c r="E1" s="99"/>
      <c r="F1" s="99"/>
    </row>
    <row r="2" spans="1:9" ht="15" customHeight="1">
      <c r="A2" s="100" t="s">
        <v>563</v>
      </c>
      <c r="B2" s="100"/>
      <c r="C2" s="100"/>
      <c r="D2" s="100"/>
      <c r="E2" s="100"/>
      <c r="F2" s="100"/>
      <c r="G2" s="100"/>
      <c r="H2" s="100"/>
      <c r="I2" s="100"/>
    </row>
    <row r="3" spans="1:9" ht="12.75">
      <c r="A3" s="51"/>
      <c r="B3" s="51"/>
      <c r="C3" s="51"/>
      <c r="D3" s="51"/>
      <c r="E3" s="51"/>
      <c r="F3" s="51"/>
      <c r="G3" s="52"/>
      <c r="H3" s="52"/>
      <c r="I3" s="53" t="s">
        <v>455</v>
      </c>
    </row>
    <row r="4" spans="1:9" ht="39" customHeight="1">
      <c r="A4" s="101" t="s">
        <v>456</v>
      </c>
      <c r="B4" s="101" t="s">
        <v>457</v>
      </c>
      <c r="C4" s="103" t="s">
        <v>458</v>
      </c>
      <c r="D4" s="104"/>
      <c r="E4" s="101" t="s">
        <v>459</v>
      </c>
      <c r="F4" s="101" t="s">
        <v>460</v>
      </c>
      <c r="G4" s="107" t="s">
        <v>461</v>
      </c>
      <c r="H4" s="109" t="s">
        <v>462</v>
      </c>
      <c r="I4" s="107" t="s">
        <v>463</v>
      </c>
    </row>
    <row r="5" spans="1:9" ht="12.75">
      <c r="A5" s="102"/>
      <c r="B5" s="102"/>
      <c r="C5" s="105"/>
      <c r="D5" s="106"/>
      <c r="E5" s="102"/>
      <c r="F5" s="102"/>
      <c r="G5" s="108"/>
      <c r="H5" s="110"/>
      <c r="I5" s="108"/>
    </row>
    <row r="6" spans="1:9" ht="12.75">
      <c r="A6" s="54">
        <v>1</v>
      </c>
      <c r="B6" s="55">
        <v>2</v>
      </c>
      <c r="C6" s="54">
        <v>3</v>
      </c>
      <c r="D6" s="54">
        <v>4</v>
      </c>
      <c r="E6" s="54">
        <v>5</v>
      </c>
      <c r="F6" s="54">
        <v>6</v>
      </c>
      <c r="G6" s="56">
        <v>7</v>
      </c>
      <c r="H6" s="56">
        <v>8</v>
      </c>
      <c r="I6" s="57">
        <v>9</v>
      </c>
    </row>
    <row r="7" spans="1:9" ht="12.75">
      <c r="A7" s="58">
        <v>546</v>
      </c>
      <c r="B7" s="59" t="s">
        <v>464</v>
      </c>
      <c r="C7" s="60"/>
      <c r="D7" s="60"/>
      <c r="E7" s="61"/>
      <c r="F7" s="58"/>
      <c r="G7" s="62">
        <f>G8+G13</f>
        <v>2047.3000000000002</v>
      </c>
      <c r="H7" s="62">
        <f>H8+H13</f>
        <v>1554.9</v>
      </c>
      <c r="I7" s="63">
        <f>SUM(H7/G7*100)</f>
        <v>75.94881062863283</v>
      </c>
    </row>
    <row r="8" spans="1:9" ht="33.75">
      <c r="A8" s="58"/>
      <c r="B8" s="64" t="s">
        <v>366</v>
      </c>
      <c r="C8" s="65" t="s">
        <v>465</v>
      </c>
      <c r="D8" s="65" t="s">
        <v>466</v>
      </c>
      <c r="E8" s="66"/>
      <c r="F8" s="58"/>
      <c r="G8" s="67">
        <f>G9</f>
        <v>1128.9</v>
      </c>
      <c r="H8" s="67">
        <f>H9</f>
        <v>883.9</v>
      </c>
      <c r="I8" s="68">
        <f aca="true" t="shared" si="0" ref="I8:I73">SUM(H8/G8*100)</f>
        <v>78.29745770218797</v>
      </c>
    </row>
    <row r="9" spans="1:9" ht="12.75">
      <c r="A9" s="66"/>
      <c r="B9" s="64" t="s">
        <v>467</v>
      </c>
      <c r="C9" s="65" t="s">
        <v>465</v>
      </c>
      <c r="D9" s="65" t="s">
        <v>466</v>
      </c>
      <c r="E9" s="66" t="s">
        <v>468</v>
      </c>
      <c r="F9" s="66"/>
      <c r="G9" s="67">
        <f>G10</f>
        <v>1128.9</v>
      </c>
      <c r="H9" s="67">
        <f>H10</f>
        <v>883.9</v>
      </c>
      <c r="I9" s="68">
        <f t="shared" si="0"/>
        <v>78.29745770218797</v>
      </c>
    </row>
    <row r="10" spans="1:9" ht="45">
      <c r="A10" s="66"/>
      <c r="B10" s="64" t="s">
        <v>368</v>
      </c>
      <c r="C10" s="65" t="s">
        <v>465</v>
      </c>
      <c r="D10" s="65" t="s">
        <v>466</v>
      </c>
      <c r="E10" s="66" t="s">
        <v>469</v>
      </c>
      <c r="F10" s="66"/>
      <c r="G10" s="67">
        <f>G11+G12</f>
        <v>1128.9</v>
      </c>
      <c r="H10" s="67">
        <f>H11+H12</f>
        <v>883.9</v>
      </c>
      <c r="I10" s="68">
        <f t="shared" si="0"/>
        <v>78.29745770218797</v>
      </c>
    </row>
    <row r="11" spans="1:9" ht="22.5">
      <c r="A11" s="66"/>
      <c r="B11" s="64" t="s">
        <v>365</v>
      </c>
      <c r="C11" s="65" t="s">
        <v>465</v>
      </c>
      <c r="D11" s="65" t="s">
        <v>466</v>
      </c>
      <c r="E11" s="66" t="s">
        <v>469</v>
      </c>
      <c r="F11" s="66">
        <v>120</v>
      </c>
      <c r="G11" s="67">
        <v>934.9</v>
      </c>
      <c r="H11" s="67">
        <v>766.5</v>
      </c>
      <c r="I11" s="68">
        <f t="shared" si="0"/>
        <v>81.98737832923307</v>
      </c>
    </row>
    <row r="12" spans="1:9" ht="22.5">
      <c r="A12" s="66"/>
      <c r="B12" s="64" t="s">
        <v>369</v>
      </c>
      <c r="C12" s="65" t="s">
        <v>465</v>
      </c>
      <c r="D12" s="65" t="s">
        <v>466</v>
      </c>
      <c r="E12" s="66" t="s">
        <v>469</v>
      </c>
      <c r="F12" s="66">
        <v>240</v>
      </c>
      <c r="G12" s="67">
        <v>194</v>
      </c>
      <c r="H12" s="67">
        <v>117.4</v>
      </c>
      <c r="I12" s="68">
        <f t="shared" si="0"/>
        <v>60.51546391752578</v>
      </c>
    </row>
    <row r="13" spans="1:9" ht="22.5">
      <c r="A13" s="69"/>
      <c r="B13" s="70" t="s">
        <v>375</v>
      </c>
      <c r="C13" s="71" t="s">
        <v>465</v>
      </c>
      <c r="D13" s="71" t="s">
        <v>470</v>
      </c>
      <c r="E13" s="69"/>
      <c r="F13" s="69"/>
      <c r="G13" s="72">
        <f>G14</f>
        <v>918.4000000000001</v>
      </c>
      <c r="H13" s="72">
        <f>H14</f>
        <v>671</v>
      </c>
      <c r="I13" s="73">
        <f t="shared" si="0"/>
        <v>73.06184668989546</v>
      </c>
    </row>
    <row r="14" spans="1:9" ht="33.75">
      <c r="A14" s="69"/>
      <c r="B14" s="70" t="s">
        <v>471</v>
      </c>
      <c r="C14" s="71" t="s">
        <v>465</v>
      </c>
      <c r="D14" s="71" t="s">
        <v>470</v>
      </c>
      <c r="E14" s="69" t="s">
        <v>472</v>
      </c>
      <c r="F14" s="69"/>
      <c r="G14" s="72">
        <f>G15+G16</f>
        <v>918.4000000000001</v>
      </c>
      <c r="H14" s="72">
        <f>H15+H16</f>
        <v>671</v>
      </c>
      <c r="I14" s="73">
        <f t="shared" si="0"/>
        <v>73.06184668989546</v>
      </c>
    </row>
    <row r="15" spans="1:9" ht="22.5">
      <c r="A15" s="69"/>
      <c r="B15" s="70" t="s">
        <v>365</v>
      </c>
      <c r="C15" s="71" t="s">
        <v>465</v>
      </c>
      <c r="D15" s="71" t="s">
        <v>470</v>
      </c>
      <c r="E15" s="69" t="s">
        <v>472</v>
      </c>
      <c r="F15" s="69">
        <v>120</v>
      </c>
      <c r="G15" s="72">
        <v>849.2</v>
      </c>
      <c r="H15" s="72">
        <v>655</v>
      </c>
      <c r="I15" s="73">
        <f t="shared" si="0"/>
        <v>77.13141780499294</v>
      </c>
    </row>
    <row r="16" spans="1:9" ht="22.5">
      <c r="A16" s="74"/>
      <c r="B16" s="75" t="s">
        <v>369</v>
      </c>
      <c r="C16" s="71" t="s">
        <v>465</v>
      </c>
      <c r="D16" s="71" t="s">
        <v>470</v>
      </c>
      <c r="E16" s="69" t="s">
        <v>472</v>
      </c>
      <c r="F16" s="69">
        <v>240</v>
      </c>
      <c r="G16" s="72">
        <v>69.2</v>
      </c>
      <c r="H16" s="72">
        <v>16</v>
      </c>
      <c r="I16" s="73">
        <f t="shared" si="0"/>
        <v>23.121387283236995</v>
      </c>
    </row>
    <row r="17" spans="1:9" ht="12.75">
      <c r="A17" s="58">
        <v>547</v>
      </c>
      <c r="B17" s="59" t="s">
        <v>473</v>
      </c>
      <c r="C17" s="60"/>
      <c r="D17" s="60"/>
      <c r="E17" s="58"/>
      <c r="F17" s="58"/>
      <c r="G17" s="76">
        <f>G18+G21+G35+G41+G67+G70+G75+G78+G85+G92+G95+G104+G110+G118+G122+G125+G129+G132+G137+G141+G38+G115+G100+G107</f>
        <v>350370.10000000003</v>
      </c>
      <c r="H17" s="76">
        <f>H18+H21+H35+H41+H67+H70+H75+H78+H85+H92+H95+H104+H110+H118+H122+H125+H129+H132+H137+H141+H38+H115+H100+H107</f>
        <v>233859.87999999998</v>
      </c>
      <c r="I17" s="77">
        <f t="shared" si="0"/>
        <v>66.74652888474215</v>
      </c>
    </row>
    <row r="18" spans="1:9" ht="22.5">
      <c r="A18" s="66"/>
      <c r="B18" s="64" t="s">
        <v>364</v>
      </c>
      <c r="C18" s="65" t="s">
        <v>465</v>
      </c>
      <c r="D18" s="65" t="s">
        <v>474</v>
      </c>
      <c r="E18" s="66"/>
      <c r="F18" s="66"/>
      <c r="G18" s="72">
        <f>G19</f>
        <v>2543.8</v>
      </c>
      <c r="H18" s="72">
        <f>H19</f>
        <v>1568.1</v>
      </c>
      <c r="I18" s="68">
        <f t="shared" si="0"/>
        <v>61.64399716958879</v>
      </c>
    </row>
    <row r="19" spans="1:9" ht="33.75">
      <c r="A19" s="66"/>
      <c r="B19" s="64" t="s">
        <v>475</v>
      </c>
      <c r="C19" s="65" t="s">
        <v>465</v>
      </c>
      <c r="D19" s="65" t="s">
        <v>474</v>
      </c>
      <c r="E19" s="66" t="s">
        <v>476</v>
      </c>
      <c r="F19" s="66"/>
      <c r="G19" s="72">
        <f>G20</f>
        <v>2543.8</v>
      </c>
      <c r="H19" s="72">
        <f>H20</f>
        <v>1568.1</v>
      </c>
      <c r="I19" s="68">
        <f t="shared" si="0"/>
        <v>61.64399716958879</v>
      </c>
    </row>
    <row r="20" spans="1:9" ht="22.5">
      <c r="A20" s="66"/>
      <c r="B20" s="64" t="s">
        <v>365</v>
      </c>
      <c r="C20" s="65" t="s">
        <v>465</v>
      </c>
      <c r="D20" s="65" t="s">
        <v>474</v>
      </c>
      <c r="E20" s="66" t="s">
        <v>476</v>
      </c>
      <c r="F20" s="66">
        <v>120</v>
      </c>
      <c r="G20" s="72">
        <v>2543.8</v>
      </c>
      <c r="H20" s="72">
        <v>1568.1</v>
      </c>
      <c r="I20" s="68">
        <f t="shared" si="0"/>
        <v>61.64399716958879</v>
      </c>
    </row>
    <row r="21" spans="1:9" ht="33.75">
      <c r="A21" s="66"/>
      <c r="B21" s="64" t="s">
        <v>370</v>
      </c>
      <c r="C21" s="65" t="s">
        <v>465</v>
      </c>
      <c r="D21" s="65" t="s">
        <v>477</v>
      </c>
      <c r="E21" s="66"/>
      <c r="F21" s="66"/>
      <c r="G21" s="72">
        <f>G22+G29+G32+G25</f>
        <v>35647.2</v>
      </c>
      <c r="H21" s="72">
        <f>H22+H29+H32+H25</f>
        <v>24138</v>
      </c>
      <c r="I21" s="68">
        <f t="shared" si="0"/>
        <v>67.71359321349223</v>
      </c>
    </row>
    <row r="22" spans="1:9" ht="33.75">
      <c r="A22" s="66"/>
      <c r="B22" s="64" t="s">
        <v>478</v>
      </c>
      <c r="C22" s="65" t="s">
        <v>465</v>
      </c>
      <c r="D22" s="65" t="s">
        <v>477</v>
      </c>
      <c r="E22" s="66" t="s">
        <v>479</v>
      </c>
      <c r="F22" s="66"/>
      <c r="G22" s="72">
        <f>G23+G24</f>
        <v>2841.6000000000004</v>
      </c>
      <c r="H22" s="72">
        <f>H23+H24</f>
        <v>2237.2999999999997</v>
      </c>
      <c r="I22" s="68">
        <f t="shared" si="0"/>
        <v>78.73381193693692</v>
      </c>
    </row>
    <row r="23" spans="1:9" ht="22.5">
      <c r="A23" s="66"/>
      <c r="B23" s="64" t="s">
        <v>365</v>
      </c>
      <c r="C23" s="65" t="s">
        <v>465</v>
      </c>
      <c r="D23" s="65" t="s">
        <v>477</v>
      </c>
      <c r="E23" s="66" t="s">
        <v>479</v>
      </c>
      <c r="F23" s="66">
        <v>120</v>
      </c>
      <c r="G23" s="72">
        <v>2772.8</v>
      </c>
      <c r="H23" s="72">
        <v>2210.1</v>
      </c>
      <c r="I23" s="68">
        <f t="shared" si="0"/>
        <v>79.70643392960184</v>
      </c>
    </row>
    <row r="24" spans="1:9" ht="22.5">
      <c r="A24" s="66"/>
      <c r="B24" s="64" t="s">
        <v>369</v>
      </c>
      <c r="C24" s="65" t="s">
        <v>465</v>
      </c>
      <c r="D24" s="65" t="s">
        <v>477</v>
      </c>
      <c r="E24" s="66" t="s">
        <v>479</v>
      </c>
      <c r="F24" s="66">
        <v>240</v>
      </c>
      <c r="G24" s="72">
        <v>68.8</v>
      </c>
      <c r="H24" s="72">
        <v>27.2</v>
      </c>
      <c r="I24" s="68">
        <f t="shared" si="0"/>
        <v>39.53488372093023</v>
      </c>
    </row>
    <row r="25" spans="1:9" ht="33.75">
      <c r="A25" s="66"/>
      <c r="B25" s="64" t="s">
        <v>475</v>
      </c>
      <c r="C25" s="65" t="s">
        <v>465</v>
      </c>
      <c r="D25" s="65" t="s">
        <v>477</v>
      </c>
      <c r="E25" s="66" t="s">
        <v>476</v>
      </c>
      <c r="F25" s="66"/>
      <c r="G25" s="72">
        <f>G26+G27+G28</f>
        <v>31612.899999999998</v>
      </c>
      <c r="H25" s="72">
        <f>H26+H27+H28</f>
        <v>21098.100000000002</v>
      </c>
      <c r="I25" s="68">
        <f t="shared" si="0"/>
        <v>66.73889456519333</v>
      </c>
    </row>
    <row r="26" spans="1:9" ht="22.5">
      <c r="A26" s="66"/>
      <c r="B26" s="64" t="s">
        <v>365</v>
      </c>
      <c r="C26" s="65" t="s">
        <v>465</v>
      </c>
      <c r="D26" s="65" t="s">
        <v>477</v>
      </c>
      <c r="E26" s="66" t="s">
        <v>476</v>
      </c>
      <c r="F26" s="66">
        <v>120</v>
      </c>
      <c r="G26" s="72">
        <v>28544.8</v>
      </c>
      <c r="H26" s="72">
        <v>20209.5</v>
      </c>
      <c r="I26" s="68">
        <f t="shared" si="0"/>
        <v>70.7992348869146</v>
      </c>
    </row>
    <row r="27" spans="1:9" ht="22.5">
      <c r="A27" s="66"/>
      <c r="B27" s="64" t="s">
        <v>369</v>
      </c>
      <c r="C27" s="65" t="s">
        <v>465</v>
      </c>
      <c r="D27" s="65" t="s">
        <v>477</v>
      </c>
      <c r="E27" s="66" t="s">
        <v>476</v>
      </c>
      <c r="F27" s="66">
        <v>240</v>
      </c>
      <c r="G27" s="72">
        <v>2948.1</v>
      </c>
      <c r="H27" s="72">
        <v>802.9</v>
      </c>
      <c r="I27" s="68">
        <f t="shared" si="0"/>
        <v>27.23449001051525</v>
      </c>
    </row>
    <row r="28" spans="1:9" ht="12.75">
      <c r="A28" s="66"/>
      <c r="B28" s="64" t="s">
        <v>372</v>
      </c>
      <c r="C28" s="65" t="s">
        <v>465</v>
      </c>
      <c r="D28" s="65" t="s">
        <v>477</v>
      </c>
      <c r="E28" s="66" t="s">
        <v>476</v>
      </c>
      <c r="F28" s="66">
        <v>850</v>
      </c>
      <c r="G28" s="72">
        <v>120</v>
      </c>
      <c r="H28" s="72">
        <v>85.7</v>
      </c>
      <c r="I28" s="68">
        <f t="shared" si="0"/>
        <v>71.41666666666667</v>
      </c>
    </row>
    <row r="29" spans="1:9" ht="45">
      <c r="A29" s="66"/>
      <c r="B29" s="64" t="s">
        <v>480</v>
      </c>
      <c r="C29" s="65" t="s">
        <v>465</v>
      </c>
      <c r="D29" s="65" t="s">
        <v>477</v>
      </c>
      <c r="E29" s="66" t="s">
        <v>481</v>
      </c>
      <c r="F29" s="66"/>
      <c r="G29" s="72">
        <f>G30+G31</f>
        <v>564.6</v>
      </c>
      <c r="H29" s="72">
        <f>H30+H31</f>
        <v>401.5</v>
      </c>
      <c r="I29" s="68">
        <f t="shared" si="0"/>
        <v>71.11229188806234</v>
      </c>
    </row>
    <row r="30" spans="1:9" ht="22.5">
      <c r="A30" s="66"/>
      <c r="B30" s="64" t="s">
        <v>365</v>
      </c>
      <c r="C30" s="65" t="s">
        <v>465</v>
      </c>
      <c r="D30" s="65" t="s">
        <v>477</v>
      </c>
      <c r="E30" s="66" t="s">
        <v>481</v>
      </c>
      <c r="F30" s="66">
        <v>120</v>
      </c>
      <c r="G30" s="72">
        <v>559.4</v>
      </c>
      <c r="H30" s="72">
        <v>401.5</v>
      </c>
      <c r="I30" s="68">
        <f t="shared" si="0"/>
        <v>71.77332856632106</v>
      </c>
    </row>
    <row r="31" spans="1:9" ht="22.5">
      <c r="A31" s="66"/>
      <c r="B31" s="64" t="s">
        <v>369</v>
      </c>
      <c r="C31" s="65" t="s">
        <v>465</v>
      </c>
      <c r="D31" s="65" t="s">
        <v>477</v>
      </c>
      <c r="E31" s="66" t="s">
        <v>481</v>
      </c>
      <c r="F31" s="66">
        <v>240</v>
      </c>
      <c r="G31" s="72">
        <v>5.2</v>
      </c>
      <c r="H31" s="72">
        <v>0</v>
      </c>
      <c r="I31" s="68">
        <f t="shared" si="0"/>
        <v>0</v>
      </c>
    </row>
    <row r="32" spans="1:9" ht="33.75">
      <c r="A32" s="66"/>
      <c r="B32" s="64" t="s">
        <v>482</v>
      </c>
      <c r="C32" s="65" t="s">
        <v>465</v>
      </c>
      <c r="D32" s="65" t="s">
        <v>477</v>
      </c>
      <c r="E32" s="66" t="s">
        <v>483</v>
      </c>
      <c r="F32" s="66"/>
      <c r="G32" s="72">
        <f>G33+G34</f>
        <v>628.1</v>
      </c>
      <c r="H32" s="72">
        <f>H33+H34</f>
        <v>401.09999999999997</v>
      </c>
      <c r="I32" s="68">
        <f t="shared" si="0"/>
        <v>63.85925807992358</v>
      </c>
    </row>
    <row r="33" spans="1:9" ht="22.5">
      <c r="A33" s="66"/>
      <c r="B33" s="64" t="s">
        <v>365</v>
      </c>
      <c r="C33" s="65" t="s">
        <v>465</v>
      </c>
      <c r="D33" s="65" t="s">
        <v>477</v>
      </c>
      <c r="E33" s="66" t="s">
        <v>483</v>
      </c>
      <c r="F33" s="66">
        <v>120</v>
      </c>
      <c r="G33" s="72">
        <v>515.4</v>
      </c>
      <c r="H33" s="72">
        <v>392.7</v>
      </c>
      <c r="I33" s="68">
        <f t="shared" si="0"/>
        <v>76.19324796274738</v>
      </c>
    </row>
    <row r="34" spans="1:9" ht="22.5">
      <c r="A34" s="66"/>
      <c r="B34" s="64" t="s">
        <v>369</v>
      </c>
      <c r="C34" s="65" t="s">
        <v>465</v>
      </c>
      <c r="D34" s="65" t="s">
        <v>477</v>
      </c>
      <c r="E34" s="66" t="s">
        <v>483</v>
      </c>
      <c r="F34" s="66">
        <v>240</v>
      </c>
      <c r="G34" s="72">
        <v>112.7</v>
      </c>
      <c r="H34" s="72">
        <v>8.4</v>
      </c>
      <c r="I34" s="68">
        <f t="shared" si="0"/>
        <v>7.453416149068323</v>
      </c>
    </row>
    <row r="35" spans="1:9" ht="12.75">
      <c r="A35" s="66"/>
      <c r="B35" s="64" t="s">
        <v>374</v>
      </c>
      <c r="C35" s="65" t="s">
        <v>465</v>
      </c>
      <c r="D35" s="65" t="s">
        <v>484</v>
      </c>
      <c r="E35" s="66"/>
      <c r="F35" s="66"/>
      <c r="G35" s="72">
        <f>SUM(G36)</f>
        <v>23.4</v>
      </c>
      <c r="H35" s="72">
        <f>SUM(H36)</f>
        <v>0</v>
      </c>
      <c r="I35" s="68">
        <f t="shared" si="0"/>
        <v>0</v>
      </c>
    </row>
    <row r="36" spans="1:9" ht="33.75">
      <c r="A36" s="66"/>
      <c r="B36" s="64" t="s">
        <v>485</v>
      </c>
      <c r="C36" s="65" t="s">
        <v>465</v>
      </c>
      <c r="D36" s="65" t="s">
        <v>484</v>
      </c>
      <c r="E36" s="66" t="s">
        <v>476</v>
      </c>
      <c r="F36" s="66"/>
      <c r="G36" s="72">
        <f>SUM(G37)</f>
        <v>23.4</v>
      </c>
      <c r="H36" s="72">
        <f>SUM(H37)</f>
        <v>0</v>
      </c>
      <c r="I36" s="68">
        <f t="shared" si="0"/>
        <v>0</v>
      </c>
    </row>
    <row r="37" spans="1:9" ht="22.5">
      <c r="A37" s="66"/>
      <c r="B37" s="64" t="s">
        <v>369</v>
      </c>
      <c r="C37" s="65" t="s">
        <v>465</v>
      </c>
      <c r="D37" s="65" t="s">
        <v>484</v>
      </c>
      <c r="E37" s="66" t="s">
        <v>476</v>
      </c>
      <c r="F37" s="66">
        <v>240</v>
      </c>
      <c r="G37" s="72">
        <v>23.4</v>
      </c>
      <c r="H37" s="72">
        <v>0</v>
      </c>
      <c r="I37" s="68">
        <f t="shared" si="0"/>
        <v>0</v>
      </c>
    </row>
    <row r="38" spans="1:9" ht="12.75">
      <c r="A38" s="66"/>
      <c r="B38" s="78" t="s">
        <v>376</v>
      </c>
      <c r="C38" s="79" t="s">
        <v>465</v>
      </c>
      <c r="D38" s="79" t="s">
        <v>486</v>
      </c>
      <c r="E38" s="80"/>
      <c r="F38" s="66"/>
      <c r="G38" s="72">
        <f>SUM(G39)</f>
        <v>300</v>
      </c>
      <c r="H38" s="72">
        <f>SUM(H39)</f>
        <v>0</v>
      </c>
      <c r="I38" s="68">
        <f t="shared" si="0"/>
        <v>0</v>
      </c>
    </row>
    <row r="39" spans="1:9" ht="12.75">
      <c r="A39" s="66"/>
      <c r="B39" s="78" t="s">
        <v>467</v>
      </c>
      <c r="C39" s="79" t="s">
        <v>465</v>
      </c>
      <c r="D39" s="79" t="s">
        <v>486</v>
      </c>
      <c r="E39" s="80" t="s">
        <v>468</v>
      </c>
      <c r="F39" s="66"/>
      <c r="G39" s="72">
        <f>SUM(G40)</f>
        <v>300</v>
      </c>
      <c r="H39" s="72">
        <f>SUM(H40)</f>
        <v>0</v>
      </c>
      <c r="I39" s="68">
        <f t="shared" si="0"/>
        <v>0</v>
      </c>
    </row>
    <row r="40" spans="1:9" ht="45">
      <c r="A40" s="66"/>
      <c r="B40" s="78" t="s">
        <v>368</v>
      </c>
      <c r="C40" s="81" t="s">
        <v>465</v>
      </c>
      <c r="D40" s="81" t="s">
        <v>486</v>
      </c>
      <c r="E40" s="82" t="s">
        <v>469</v>
      </c>
      <c r="F40" s="66">
        <v>870</v>
      </c>
      <c r="G40" s="72">
        <v>300</v>
      </c>
      <c r="H40" s="72">
        <v>0</v>
      </c>
      <c r="I40" s="68">
        <f t="shared" si="0"/>
        <v>0</v>
      </c>
    </row>
    <row r="41" spans="1:9" ht="12.75">
      <c r="A41" s="66"/>
      <c r="B41" s="64" t="s">
        <v>377</v>
      </c>
      <c r="C41" s="65" t="s">
        <v>465</v>
      </c>
      <c r="D41" s="65" t="s">
        <v>487</v>
      </c>
      <c r="E41" s="66"/>
      <c r="F41" s="66"/>
      <c r="G41" s="72">
        <f>G42+G44+G46+G48+G52+G56+G59+G63+G65</f>
        <v>101667.90000000001</v>
      </c>
      <c r="H41" s="72">
        <f>H42+H44+H46+H48+H52+H56+H59+H63+H65</f>
        <v>65051.2</v>
      </c>
      <c r="I41" s="68">
        <f t="shared" si="0"/>
        <v>63.984010685772</v>
      </c>
    </row>
    <row r="42" spans="1:9" ht="33.75">
      <c r="A42" s="66"/>
      <c r="B42" s="64" t="s">
        <v>475</v>
      </c>
      <c r="C42" s="65" t="s">
        <v>465</v>
      </c>
      <c r="D42" s="65" t="s">
        <v>487</v>
      </c>
      <c r="E42" s="66" t="s">
        <v>476</v>
      </c>
      <c r="F42" s="66"/>
      <c r="G42" s="72">
        <f>G43</f>
        <v>590</v>
      </c>
      <c r="H42" s="72">
        <f>H43</f>
        <v>214.7</v>
      </c>
      <c r="I42" s="68">
        <f t="shared" si="0"/>
        <v>36.389830508474574</v>
      </c>
    </row>
    <row r="43" spans="1:9" ht="22.5">
      <c r="A43" s="66"/>
      <c r="B43" s="64" t="s">
        <v>369</v>
      </c>
      <c r="C43" s="65" t="s">
        <v>465</v>
      </c>
      <c r="D43" s="65" t="s">
        <v>487</v>
      </c>
      <c r="E43" s="66" t="s">
        <v>476</v>
      </c>
      <c r="F43" s="66">
        <v>240</v>
      </c>
      <c r="G43" s="72">
        <v>590</v>
      </c>
      <c r="H43" s="72">
        <v>214.7</v>
      </c>
      <c r="I43" s="68">
        <f t="shared" si="0"/>
        <v>36.389830508474574</v>
      </c>
    </row>
    <row r="44" spans="1:9" ht="45">
      <c r="A44" s="66"/>
      <c r="B44" s="64" t="s">
        <v>480</v>
      </c>
      <c r="C44" s="65" t="s">
        <v>465</v>
      </c>
      <c r="D44" s="65" t="s">
        <v>487</v>
      </c>
      <c r="E44" s="66" t="s">
        <v>481</v>
      </c>
      <c r="F44" s="66"/>
      <c r="G44" s="72">
        <f>G45</f>
        <v>8</v>
      </c>
      <c r="H44" s="72">
        <f>H45</f>
        <v>4</v>
      </c>
      <c r="I44" s="68">
        <f t="shared" si="0"/>
        <v>50</v>
      </c>
    </row>
    <row r="45" spans="1:9" ht="22.5">
      <c r="A45" s="66"/>
      <c r="B45" s="64" t="s">
        <v>369</v>
      </c>
      <c r="C45" s="65" t="s">
        <v>465</v>
      </c>
      <c r="D45" s="65" t="s">
        <v>487</v>
      </c>
      <c r="E45" s="66" t="s">
        <v>481</v>
      </c>
      <c r="F45" s="66">
        <v>240</v>
      </c>
      <c r="G45" s="72">
        <v>8</v>
      </c>
      <c r="H45" s="72">
        <v>4</v>
      </c>
      <c r="I45" s="68">
        <f t="shared" si="0"/>
        <v>50</v>
      </c>
    </row>
    <row r="46" spans="1:9" ht="33.75">
      <c r="A46" s="66"/>
      <c r="B46" s="64" t="s">
        <v>488</v>
      </c>
      <c r="C46" s="65" t="s">
        <v>465</v>
      </c>
      <c r="D46" s="65" t="s">
        <v>487</v>
      </c>
      <c r="E46" s="66" t="s">
        <v>489</v>
      </c>
      <c r="F46" s="66"/>
      <c r="G46" s="72">
        <f>G47</f>
        <v>1000</v>
      </c>
      <c r="H46" s="72">
        <f>H47</f>
        <v>547</v>
      </c>
      <c r="I46" s="68">
        <f t="shared" si="0"/>
        <v>54.7</v>
      </c>
    </row>
    <row r="47" spans="1:9" ht="22.5">
      <c r="A47" s="66"/>
      <c r="B47" s="64" t="s">
        <v>369</v>
      </c>
      <c r="C47" s="65" t="s">
        <v>465</v>
      </c>
      <c r="D47" s="65" t="s">
        <v>487</v>
      </c>
      <c r="E47" s="66" t="s">
        <v>489</v>
      </c>
      <c r="F47" s="66">
        <v>240</v>
      </c>
      <c r="G47" s="72">
        <v>1000</v>
      </c>
      <c r="H47" s="72">
        <v>547</v>
      </c>
      <c r="I47" s="68">
        <f t="shared" si="0"/>
        <v>54.7</v>
      </c>
    </row>
    <row r="48" spans="1:9" ht="56.25">
      <c r="A48" s="66"/>
      <c r="B48" s="64" t="s">
        <v>490</v>
      </c>
      <c r="C48" s="65" t="s">
        <v>465</v>
      </c>
      <c r="D48" s="65" t="s">
        <v>487</v>
      </c>
      <c r="E48" s="66" t="s">
        <v>491</v>
      </c>
      <c r="F48" s="66"/>
      <c r="G48" s="72">
        <f>G49+G50+G51</f>
        <v>9756.1</v>
      </c>
      <c r="H48" s="72">
        <f>H49+H50+H51</f>
        <v>6724.9</v>
      </c>
      <c r="I48" s="68">
        <f t="shared" si="0"/>
        <v>68.93020776744805</v>
      </c>
    </row>
    <row r="49" spans="1:9" ht="12.75">
      <c r="A49" s="66"/>
      <c r="B49" s="64" t="s">
        <v>378</v>
      </c>
      <c r="C49" s="65" t="s">
        <v>465</v>
      </c>
      <c r="D49" s="65" t="s">
        <v>487</v>
      </c>
      <c r="E49" s="66" t="s">
        <v>491</v>
      </c>
      <c r="F49" s="66">
        <v>110</v>
      </c>
      <c r="G49" s="72">
        <v>8259.1</v>
      </c>
      <c r="H49" s="72">
        <v>5925.5</v>
      </c>
      <c r="I49" s="68">
        <f t="shared" si="0"/>
        <v>71.74510539889334</v>
      </c>
    </row>
    <row r="50" spans="1:9" ht="22.5">
      <c r="A50" s="66"/>
      <c r="B50" s="64" t="s">
        <v>369</v>
      </c>
      <c r="C50" s="65" t="s">
        <v>465</v>
      </c>
      <c r="D50" s="65" t="s">
        <v>487</v>
      </c>
      <c r="E50" s="66" t="s">
        <v>491</v>
      </c>
      <c r="F50" s="66">
        <v>240</v>
      </c>
      <c r="G50" s="72">
        <v>1496.5</v>
      </c>
      <c r="H50" s="72">
        <v>799.4</v>
      </c>
      <c r="I50" s="68">
        <f t="shared" si="0"/>
        <v>53.41797527564317</v>
      </c>
    </row>
    <row r="51" spans="1:9" ht="12.75">
      <c r="A51" s="66"/>
      <c r="B51" s="64" t="s">
        <v>372</v>
      </c>
      <c r="C51" s="65" t="s">
        <v>465</v>
      </c>
      <c r="D51" s="65" t="s">
        <v>487</v>
      </c>
      <c r="E51" s="66" t="s">
        <v>491</v>
      </c>
      <c r="F51" s="66">
        <v>850</v>
      </c>
      <c r="G51" s="72">
        <v>0.5</v>
      </c>
      <c r="H51" s="72">
        <v>0</v>
      </c>
      <c r="I51" s="68">
        <f t="shared" si="0"/>
        <v>0</v>
      </c>
    </row>
    <row r="52" spans="1:9" ht="45">
      <c r="A52" s="66"/>
      <c r="B52" s="64" t="s">
        <v>492</v>
      </c>
      <c r="C52" s="65" t="s">
        <v>465</v>
      </c>
      <c r="D52" s="65" t="s">
        <v>487</v>
      </c>
      <c r="E52" s="66" t="s">
        <v>493</v>
      </c>
      <c r="F52" s="66"/>
      <c r="G52" s="72">
        <f>G53+G54+G55</f>
        <v>81725.5</v>
      </c>
      <c r="H52" s="72">
        <f>H53+H54+H55</f>
        <v>51868.6</v>
      </c>
      <c r="I52" s="68">
        <f t="shared" si="0"/>
        <v>63.46684939217258</v>
      </c>
    </row>
    <row r="53" spans="1:9" ht="12.75">
      <c r="A53" s="66"/>
      <c r="B53" s="64" t="s">
        <v>378</v>
      </c>
      <c r="C53" s="65" t="s">
        <v>465</v>
      </c>
      <c r="D53" s="65" t="s">
        <v>487</v>
      </c>
      <c r="E53" s="66" t="s">
        <v>493</v>
      </c>
      <c r="F53" s="66">
        <v>110</v>
      </c>
      <c r="G53" s="72">
        <v>46308.6</v>
      </c>
      <c r="H53" s="72">
        <v>31191.1</v>
      </c>
      <c r="I53" s="68">
        <f t="shared" si="0"/>
        <v>67.35487576821583</v>
      </c>
    </row>
    <row r="54" spans="1:9" ht="22.5">
      <c r="A54" s="66"/>
      <c r="B54" s="64" t="s">
        <v>369</v>
      </c>
      <c r="C54" s="65" t="s">
        <v>465</v>
      </c>
      <c r="D54" s="65" t="s">
        <v>487</v>
      </c>
      <c r="E54" s="66" t="s">
        <v>493</v>
      </c>
      <c r="F54" s="66">
        <v>240</v>
      </c>
      <c r="G54" s="72">
        <v>34736.9</v>
      </c>
      <c r="H54" s="72">
        <v>20232</v>
      </c>
      <c r="I54" s="68">
        <f t="shared" si="0"/>
        <v>58.24353929107088</v>
      </c>
    </row>
    <row r="55" spans="1:9" ht="12.75">
      <c r="A55" s="66"/>
      <c r="B55" s="64" t="s">
        <v>372</v>
      </c>
      <c r="C55" s="65" t="s">
        <v>465</v>
      </c>
      <c r="D55" s="65" t="s">
        <v>487</v>
      </c>
      <c r="E55" s="66" t="s">
        <v>493</v>
      </c>
      <c r="F55" s="66">
        <v>850</v>
      </c>
      <c r="G55" s="72">
        <v>680</v>
      </c>
      <c r="H55" s="72">
        <v>445.5</v>
      </c>
      <c r="I55" s="68">
        <f t="shared" si="0"/>
        <v>65.51470588235294</v>
      </c>
    </row>
    <row r="56" spans="1:9" ht="33.75">
      <c r="A56" s="66"/>
      <c r="B56" s="64" t="s">
        <v>494</v>
      </c>
      <c r="C56" s="65" t="s">
        <v>465</v>
      </c>
      <c r="D56" s="65" t="s">
        <v>487</v>
      </c>
      <c r="E56" s="66" t="s">
        <v>495</v>
      </c>
      <c r="F56" s="66"/>
      <c r="G56" s="72">
        <f>G57+G58</f>
        <v>3981.2999999999997</v>
      </c>
      <c r="H56" s="72">
        <f>H57+H58</f>
        <v>2750.1</v>
      </c>
      <c r="I56" s="68">
        <f t="shared" si="0"/>
        <v>69.07542762414288</v>
      </c>
    </row>
    <row r="57" spans="1:9" ht="22.5">
      <c r="A57" s="66"/>
      <c r="B57" s="64" t="s">
        <v>369</v>
      </c>
      <c r="C57" s="65" t="s">
        <v>465</v>
      </c>
      <c r="D57" s="65" t="s">
        <v>487</v>
      </c>
      <c r="E57" s="66" t="s">
        <v>495</v>
      </c>
      <c r="F57" s="66">
        <v>240</v>
      </c>
      <c r="G57" s="72">
        <v>3920.2</v>
      </c>
      <c r="H57" s="72">
        <v>2691</v>
      </c>
      <c r="I57" s="68">
        <f t="shared" si="0"/>
        <v>68.64445691546351</v>
      </c>
    </row>
    <row r="58" spans="1:9" ht="12.75">
      <c r="A58" s="66"/>
      <c r="B58" s="64" t="s">
        <v>372</v>
      </c>
      <c r="C58" s="65" t="s">
        <v>465</v>
      </c>
      <c r="D58" s="65" t="s">
        <v>487</v>
      </c>
      <c r="E58" s="66" t="s">
        <v>495</v>
      </c>
      <c r="F58" s="66">
        <v>850</v>
      </c>
      <c r="G58" s="72">
        <v>61.1</v>
      </c>
      <c r="H58" s="72">
        <v>59.1</v>
      </c>
      <c r="I58" s="68">
        <f t="shared" si="0"/>
        <v>96.7266775777414</v>
      </c>
    </row>
    <row r="59" spans="1:9" ht="45">
      <c r="A59" s="66"/>
      <c r="B59" s="64" t="s">
        <v>496</v>
      </c>
      <c r="C59" s="65" t="s">
        <v>465</v>
      </c>
      <c r="D59" s="65" t="s">
        <v>487</v>
      </c>
      <c r="E59" s="66" t="s">
        <v>497</v>
      </c>
      <c r="F59" s="66"/>
      <c r="G59" s="72">
        <f>G60+G61+G62</f>
        <v>4272.4</v>
      </c>
      <c r="H59" s="72">
        <f>H60+H61+H62</f>
        <v>2816.9</v>
      </c>
      <c r="I59" s="68">
        <f t="shared" si="0"/>
        <v>65.93249695721374</v>
      </c>
    </row>
    <row r="60" spans="1:9" ht="12.75">
      <c r="A60" s="66"/>
      <c r="B60" s="64" t="s">
        <v>378</v>
      </c>
      <c r="C60" s="65" t="s">
        <v>465</v>
      </c>
      <c r="D60" s="65" t="s">
        <v>487</v>
      </c>
      <c r="E60" s="66" t="s">
        <v>497</v>
      </c>
      <c r="F60" s="66">
        <v>110</v>
      </c>
      <c r="G60" s="72">
        <v>4049</v>
      </c>
      <c r="H60" s="72">
        <v>2751.8</v>
      </c>
      <c r="I60" s="68">
        <f t="shared" si="0"/>
        <v>67.96245986663374</v>
      </c>
    </row>
    <row r="61" spans="1:9" ht="22.5">
      <c r="A61" s="66"/>
      <c r="B61" s="64" t="s">
        <v>369</v>
      </c>
      <c r="C61" s="65" t="s">
        <v>465</v>
      </c>
      <c r="D61" s="65" t="s">
        <v>487</v>
      </c>
      <c r="E61" s="66" t="s">
        <v>497</v>
      </c>
      <c r="F61" s="66">
        <v>240</v>
      </c>
      <c r="G61" s="72">
        <v>163.4</v>
      </c>
      <c r="H61" s="72">
        <v>20.1</v>
      </c>
      <c r="I61" s="68">
        <f t="shared" si="0"/>
        <v>12.30110159118727</v>
      </c>
    </row>
    <row r="62" spans="1:9" ht="12.75">
      <c r="A62" s="66"/>
      <c r="B62" s="64" t="s">
        <v>372</v>
      </c>
      <c r="C62" s="65" t="s">
        <v>465</v>
      </c>
      <c r="D62" s="65" t="s">
        <v>487</v>
      </c>
      <c r="E62" s="66" t="s">
        <v>497</v>
      </c>
      <c r="F62" s="66">
        <v>850</v>
      </c>
      <c r="G62" s="72">
        <v>60</v>
      </c>
      <c r="H62" s="72">
        <v>45</v>
      </c>
      <c r="I62" s="68">
        <f t="shared" si="0"/>
        <v>75</v>
      </c>
    </row>
    <row r="63" spans="1:9" ht="33.75">
      <c r="A63" s="66"/>
      <c r="B63" s="64" t="s">
        <v>498</v>
      </c>
      <c r="C63" s="65" t="s">
        <v>465</v>
      </c>
      <c r="D63" s="65" t="s">
        <v>487</v>
      </c>
      <c r="E63" s="66" t="s">
        <v>499</v>
      </c>
      <c r="F63" s="66"/>
      <c r="G63" s="72">
        <f>G64</f>
        <v>125</v>
      </c>
      <c r="H63" s="72">
        <f>H64</f>
        <v>125</v>
      </c>
      <c r="I63" s="68">
        <f t="shared" si="0"/>
        <v>100</v>
      </c>
    </row>
    <row r="64" spans="1:9" ht="22.5">
      <c r="A64" s="66"/>
      <c r="B64" s="64" t="s">
        <v>500</v>
      </c>
      <c r="C64" s="65" t="s">
        <v>465</v>
      </c>
      <c r="D64" s="65" t="s">
        <v>487</v>
      </c>
      <c r="E64" s="66" t="s">
        <v>499</v>
      </c>
      <c r="F64" s="66">
        <v>630</v>
      </c>
      <c r="G64" s="72">
        <v>125</v>
      </c>
      <c r="H64" s="72">
        <v>125</v>
      </c>
      <c r="I64" s="68">
        <f t="shared" si="0"/>
        <v>100</v>
      </c>
    </row>
    <row r="65" spans="1:9" ht="33.75">
      <c r="A65" s="66"/>
      <c r="B65" s="64" t="s">
        <v>379</v>
      </c>
      <c r="C65" s="65" t="s">
        <v>465</v>
      </c>
      <c r="D65" s="65" t="s">
        <v>487</v>
      </c>
      <c r="E65" s="66" t="s">
        <v>501</v>
      </c>
      <c r="F65" s="66"/>
      <c r="G65" s="72">
        <f>G66</f>
        <v>209.6</v>
      </c>
      <c r="H65" s="72">
        <f>H66</f>
        <v>0</v>
      </c>
      <c r="I65" s="68">
        <f>SUM(H65/G65*100)</f>
        <v>0</v>
      </c>
    </row>
    <row r="66" spans="1:9" ht="22.5">
      <c r="A66" s="66"/>
      <c r="B66" s="64" t="s">
        <v>369</v>
      </c>
      <c r="C66" s="65" t="s">
        <v>465</v>
      </c>
      <c r="D66" s="65" t="s">
        <v>487</v>
      </c>
      <c r="E66" s="66" t="s">
        <v>501</v>
      </c>
      <c r="F66" s="66">
        <v>240</v>
      </c>
      <c r="G66" s="72">
        <v>209.6</v>
      </c>
      <c r="H66" s="72">
        <v>0</v>
      </c>
      <c r="I66" s="68">
        <f>SUM(H66/G66*100)</f>
        <v>0</v>
      </c>
    </row>
    <row r="67" spans="1:9" ht="12.75">
      <c r="A67" s="66"/>
      <c r="B67" s="64" t="s">
        <v>380</v>
      </c>
      <c r="C67" s="65" t="s">
        <v>474</v>
      </c>
      <c r="D67" s="65" t="s">
        <v>477</v>
      </c>
      <c r="E67" s="66"/>
      <c r="F67" s="66"/>
      <c r="G67" s="72">
        <f>G68</f>
        <v>83</v>
      </c>
      <c r="H67" s="72">
        <f>H68</f>
        <v>62.5</v>
      </c>
      <c r="I67" s="68">
        <f t="shared" si="0"/>
        <v>75.30120481927712</v>
      </c>
    </row>
    <row r="68" spans="1:9" ht="22.5">
      <c r="A68" s="66"/>
      <c r="B68" s="64" t="s">
        <v>502</v>
      </c>
      <c r="C68" s="65" t="s">
        <v>474</v>
      </c>
      <c r="D68" s="65" t="s">
        <v>477</v>
      </c>
      <c r="E68" s="66" t="s">
        <v>503</v>
      </c>
      <c r="F68" s="66"/>
      <c r="G68" s="72">
        <f>G69</f>
        <v>83</v>
      </c>
      <c r="H68" s="72">
        <f>H69</f>
        <v>62.5</v>
      </c>
      <c r="I68" s="68">
        <f t="shared" si="0"/>
        <v>75.30120481927712</v>
      </c>
    </row>
    <row r="69" spans="1:9" ht="22.5">
      <c r="A69" s="66"/>
      <c r="B69" s="64" t="s">
        <v>369</v>
      </c>
      <c r="C69" s="65" t="s">
        <v>474</v>
      </c>
      <c r="D69" s="65" t="s">
        <v>477</v>
      </c>
      <c r="E69" s="66" t="s">
        <v>503</v>
      </c>
      <c r="F69" s="66">
        <v>240</v>
      </c>
      <c r="G69" s="72">
        <v>83</v>
      </c>
      <c r="H69" s="72">
        <v>62.5</v>
      </c>
      <c r="I69" s="68">
        <f t="shared" si="0"/>
        <v>75.30120481927712</v>
      </c>
    </row>
    <row r="70" spans="1:9" ht="22.5">
      <c r="A70" s="66"/>
      <c r="B70" s="64" t="s">
        <v>381</v>
      </c>
      <c r="C70" s="65" t="s">
        <v>466</v>
      </c>
      <c r="D70" s="65" t="s">
        <v>504</v>
      </c>
      <c r="E70" s="66"/>
      <c r="F70" s="66"/>
      <c r="G70" s="72">
        <f>G71</f>
        <v>3602.2000000000003</v>
      </c>
      <c r="H70" s="72">
        <f>H71</f>
        <v>2227.9</v>
      </c>
      <c r="I70" s="68">
        <f t="shared" si="0"/>
        <v>61.84831491866082</v>
      </c>
    </row>
    <row r="71" spans="1:9" ht="45">
      <c r="A71" s="66"/>
      <c r="B71" s="64" t="s">
        <v>505</v>
      </c>
      <c r="C71" s="65" t="s">
        <v>466</v>
      </c>
      <c r="D71" s="65" t="s">
        <v>504</v>
      </c>
      <c r="E71" s="66" t="s">
        <v>506</v>
      </c>
      <c r="F71" s="66"/>
      <c r="G71" s="72">
        <f>G72+G73+G74</f>
        <v>3602.2000000000003</v>
      </c>
      <c r="H71" s="72">
        <f>H72+H73+H74</f>
        <v>2227.9</v>
      </c>
      <c r="I71" s="68">
        <f t="shared" si="0"/>
        <v>61.84831491866082</v>
      </c>
    </row>
    <row r="72" spans="1:9" ht="12.75">
      <c r="A72" s="66"/>
      <c r="B72" s="64" t="s">
        <v>378</v>
      </c>
      <c r="C72" s="65" t="s">
        <v>466</v>
      </c>
      <c r="D72" s="65" t="s">
        <v>504</v>
      </c>
      <c r="E72" s="66" t="s">
        <v>506</v>
      </c>
      <c r="F72" s="66">
        <v>110</v>
      </c>
      <c r="G72" s="72">
        <v>2438.8</v>
      </c>
      <c r="H72" s="72">
        <v>1831.6</v>
      </c>
      <c r="I72" s="68">
        <f t="shared" si="0"/>
        <v>75.10250943086763</v>
      </c>
    </row>
    <row r="73" spans="1:9" ht="22.5">
      <c r="A73" s="66"/>
      <c r="B73" s="64" t="s">
        <v>369</v>
      </c>
      <c r="C73" s="65" t="s">
        <v>466</v>
      </c>
      <c r="D73" s="65" t="s">
        <v>504</v>
      </c>
      <c r="E73" s="66" t="s">
        <v>506</v>
      </c>
      <c r="F73" s="66">
        <v>240</v>
      </c>
      <c r="G73" s="72">
        <v>1160.9</v>
      </c>
      <c r="H73" s="72">
        <v>396.3</v>
      </c>
      <c r="I73" s="68">
        <f t="shared" si="0"/>
        <v>34.13730726160737</v>
      </c>
    </row>
    <row r="74" spans="1:9" ht="12.75">
      <c r="A74" s="66"/>
      <c r="B74" s="64" t="s">
        <v>372</v>
      </c>
      <c r="C74" s="65" t="s">
        <v>466</v>
      </c>
      <c r="D74" s="65" t="s">
        <v>504</v>
      </c>
      <c r="E74" s="66" t="s">
        <v>506</v>
      </c>
      <c r="F74" s="66">
        <v>850</v>
      </c>
      <c r="G74" s="72">
        <v>2.5</v>
      </c>
      <c r="H74" s="72">
        <v>0</v>
      </c>
      <c r="I74" s="68">
        <f aca="true" t="shared" si="1" ref="I74:I153">SUM(H74/G74*100)</f>
        <v>0</v>
      </c>
    </row>
    <row r="75" spans="1:9" ht="22.5">
      <c r="A75" s="66"/>
      <c r="B75" s="64" t="s">
        <v>383</v>
      </c>
      <c r="C75" s="65" t="s">
        <v>466</v>
      </c>
      <c r="D75" s="65" t="s">
        <v>507</v>
      </c>
      <c r="E75" s="66"/>
      <c r="F75" s="66"/>
      <c r="G75" s="72">
        <f>SUM(G76)</f>
        <v>250</v>
      </c>
      <c r="H75" s="72">
        <f>SUM(H76)</f>
        <v>0</v>
      </c>
      <c r="I75" s="68">
        <f t="shared" si="1"/>
        <v>0</v>
      </c>
    </row>
    <row r="76" spans="1:9" ht="33.75">
      <c r="A76" s="66"/>
      <c r="B76" s="64" t="s">
        <v>508</v>
      </c>
      <c r="C76" s="65" t="s">
        <v>466</v>
      </c>
      <c r="D76" s="65" t="s">
        <v>507</v>
      </c>
      <c r="E76" s="66" t="s">
        <v>509</v>
      </c>
      <c r="F76" s="66"/>
      <c r="G76" s="72">
        <f>SUM(G77)</f>
        <v>250</v>
      </c>
      <c r="H76" s="72">
        <f>SUM(H77)</f>
        <v>0</v>
      </c>
      <c r="I76" s="68">
        <f t="shared" si="1"/>
        <v>0</v>
      </c>
    </row>
    <row r="77" spans="1:9" ht="22.5">
      <c r="A77" s="66"/>
      <c r="B77" s="64" t="s">
        <v>369</v>
      </c>
      <c r="C77" s="65" t="s">
        <v>466</v>
      </c>
      <c r="D77" s="65" t="s">
        <v>507</v>
      </c>
      <c r="E77" s="66" t="s">
        <v>509</v>
      </c>
      <c r="F77" s="66">
        <v>240</v>
      </c>
      <c r="G77" s="72">
        <v>250</v>
      </c>
      <c r="H77" s="72">
        <v>0</v>
      </c>
      <c r="I77" s="68">
        <f t="shared" si="1"/>
        <v>0</v>
      </c>
    </row>
    <row r="78" spans="1:9" ht="12.75">
      <c r="A78" s="66"/>
      <c r="B78" s="64" t="s">
        <v>384</v>
      </c>
      <c r="C78" s="65" t="s">
        <v>477</v>
      </c>
      <c r="D78" s="65" t="s">
        <v>484</v>
      </c>
      <c r="E78" s="66"/>
      <c r="F78" s="66"/>
      <c r="G78" s="72">
        <f>G79+G83</f>
        <v>19451.200000000004</v>
      </c>
      <c r="H78" s="72">
        <f>H79+H83</f>
        <v>7955</v>
      </c>
      <c r="I78" s="68">
        <f t="shared" si="1"/>
        <v>40.89721970880973</v>
      </c>
    </row>
    <row r="79" spans="1:9" ht="45">
      <c r="A79" s="66"/>
      <c r="B79" s="64" t="s">
        <v>510</v>
      </c>
      <c r="C79" s="65" t="s">
        <v>477</v>
      </c>
      <c r="D79" s="65" t="s">
        <v>484</v>
      </c>
      <c r="E79" s="66" t="s">
        <v>511</v>
      </c>
      <c r="F79" s="66"/>
      <c r="G79" s="72">
        <f>G80+G81+G82</f>
        <v>18118.800000000003</v>
      </c>
      <c r="H79" s="72">
        <f>H80+H81+H82</f>
        <v>7151</v>
      </c>
      <c r="I79" s="68">
        <f t="shared" si="1"/>
        <v>39.46729363975538</v>
      </c>
    </row>
    <row r="80" spans="1:9" ht="12.75">
      <c r="A80" s="66"/>
      <c r="B80" s="64" t="s">
        <v>378</v>
      </c>
      <c r="C80" s="65" t="s">
        <v>477</v>
      </c>
      <c r="D80" s="65" t="s">
        <v>484</v>
      </c>
      <c r="E80" s="66" t="s">
        <v>511</v>
      </c>
      <c r="F80" s="66">
        <v>110</v>
      </c>
      <c r="G80" s="72">
        <v>4914.8</v>
      </c>
      <c r="H80" s="72">
        <v>3450.7</v>
      </c>
      <c r="I80" s="68">
        <f t="shared" si="1"/>
        <v>70.21038495971351</v>
      </c>
    </row>
    <row r="81" spans="1:9" ht="22.5">
      <c r="A81" s="66"/>
      <c r="B81" s="64" t="s">
        <v>369</v>
      </c>
      <c r="C81" s="65" t="s">
        <v>477</v>
      </c>
      <c r="D81" s="65" t="s">
        <v>484</v>
      </c>
      <c r="E81" s="66" t="s">
        <v>511</v>
      </c>
      <c r="F81" s="66">
        <v>240</v>
      </c>
      <c r="G81" s="72">
        <v>936.3</v>
      </c>
      <c r="H81" s="72">
        <v>608</v>
      </c>
      <c r="I81" s="68">
        <f t="shared" si="1"/>
        <v>64.93645199188295</v>
      </c>
    </row>
    <row r="82" spans="1:9" ht="33.75">
      <c r="A82" s="66"/>
      <c r="B82" s="64" t="s">
        <v>385</v>
      </c>
      <c r="C82" s="65" t="s">
        <v>477</v>
      </c>
      <c r="D82" s="65" t="s">
        <v>484</v>
      </c>
      <c r="E82" s="66" t="s">
        <v>511</v>
      </c>
      <c r="F82" s="66">
        <v>810</v>
      </c>
      <c r="G82" s="72">
        <v>12267.7</v>
      </c>
      <c r="H82" s="72">
        <v>3092.3</v>
      </c>
      <c r="I82" s="68">
        <f t="shared" si="1"/>
        <v>25.206843988685733</v>
      </c>
    </row>
    <row r="83" spans="1:9" ht="33.75">
      <c r="A83" s="66"/>
      <c r="B83" s="64" t="s">
        <v>482</v>
      </c>
      <c r="C83" s="65" t="s">
        <v>477</v>
      </c>
      <c r="D83" s="65" t="s">
        <v>484</v>
      </c>
      <c r="E83" s="66" t="s">
        <v>483</v>
      </c>
      <c r="F83" s="66"/>
      <c r="G83" s="72">
        <f>G84</f>
        <v>1332.4</v>
      </c>
      <c r="H83" s="72">
        <f>H84</f>
        <v>804</v>
      </c>
      <c r="I83" s="68">
        <f>SUM(H83/G83*100)</f>
        <v>60.34223956769738</v>
      </c>
    </row>
    <row r="84" spans="1:9" ht="22.5">
      <c r="A84" s="66"/>
      <c r="B84" s="64" t="s">
        <v>369</v>
      </c>
      <c r="C84" s="65" t="s">
        <v>477</v>
      </c>
      <c r="D84" s="65" t="s">
        <v>484</v>
      </c>
      <c r="E84" s="66" t="s">
        <v>483</v>
      </c>
      <c r="F84" s="66">
        <v>240</v>
      </c>
      <c r="G84" s="72">
        <v>1332.4</v>
      </c>
      <c r="H84" s="72">
        <v>804</v>
      </c>
      <c r="I84" s="68">
        <f>SUM(H84/G84*100)</f>
        <v>60.34223956769738</v>
      </c>
    </row>
    <row r="85" spans="1:9" ht="12.75">
      <c r="A85" s="66"/>
      <c r="B85" s="64" t="s">
        <v>386</v>
      </c>
      <c r="C85" s="65" t="s">
        <v>477</v>
      </c>
      <c r="D85" s="65" t="s">
        <v>512</v>
      </c>
      <c r="E85" s="66"/>
      <c r="F85" s="66"/>
      <c r="G85" s="72">
        <f>G86+G90+G88</f>
        <v>64278.5</v>
      </c>
      <c r="H85" s="72">
        <f>H86+H90+H88</f>
        <v>60836.380000000005</v>
      </c>
      <c r="I85" s="68">
        <f t="shared" si="1"/>
        <v>94.64499016000684</v>
      </c>
    </row>
    <row r="86" spans="1:9" ht="33.75">
      <c r="A86" s="66"/>
      <c r="B86" s="64" t="s">
        <v>513</v>
      </c>
      <c r="C86" s="65" t="s">
        <v>477</v>
      </c>
      <c r="D86" s="65" t="s">
        <v>512</v>
      </c>
      <c r="E86" s="66" t="s">
        <v>514</v>
      </c>
      <c r="F86" s="66"/>
      <c r="G86" s="72">
        <f>G87</f>
        <v>6643.5</v>
      </c>
      <c r="H86" s="72">
        <f>H87</f>
        <v>6433.3</v>
      </c>
      <c r="I86" s="68">
        <f t="shared" si="1"/>
        <v>96.83600511778431</v>
      </c>
    </row>
    <row r="87" spans="1:9" ht="22.5">
      <c r="A87" s="66"/>
      <c r="B87" s="64" t="s">
        <v>369</v>
      </c>
      <c r="C87" s="65" t="s">
        <v>477</v>
      </c>
      <c r="D87" s="65" t="s">
        <v>512</v>
      </c>
      <c r="E87" s="66" t="s">
        <v>514</v>
      </c>
      <c r="F87" s="66">
        <v>240</v>
      </c>
      <c r="G87" s="72">
        <v>6643.5</v>
      </c>
      <c r="H87" s="72">
        <v>6433.3</v>
      </c>
      <c r="I87" s="68">
        <f t="shared" si="1"/>
        <v>96.83600511778431</v>
      </c>
    </row>
    <row r="88" spans="1:9" ht="33.75">
      <c r="A88" s="66"/>
      <c r="B88" s="64" t="s">
        <v>387</v>
      </c>
      <c r="C88" s="65" t="s">
        <v>477</v>
      </c>
      <c r="D88" s="65" t="s">
        <v>512</v>
      </c>
      <c r="E88" s="66" t="s">
        <v>515</v>
      </c>
      <c r="F88" s="66"/>
      <c r="G88" s="72">
        <f>G89</f>
        <v>57385</v>
      </c>
      <c r="H88" s="72">
        <f>H89</f>
        <v>54377.8</v>
      </c>
      <c r="I88" s="68">
        <f>SUM(H88/G88*100)</f>
        <v>94.75960616885946</v>
      </c>
    </row>
    <row r="89" spans="1:9" ht="22.5">
      <c r="A89" s="66"/>
      <c r="B89" s="64" t="s">
        <v>369</v>
      </c>
      <c r="C89" s="65" t="s">
        <v>477</v>
      </c>
      <c r="D89" s="65" t="s">
        <v>512</v>
      </c>
      <c r="E89" s="66" t="s">
        <v>515</v>
      </c>
      <c r="F89" s="66">
        <v>240</v>
      </c>
      <c r="G89" s="72">
        <v>57385</v>
      </c>
      <c r="H89" s="72">
        <v>54377.8</v>
      </c>
      <c r="I89" s="68">
        <f>SUM(H89/G89*100)</f>
        <v>94.75960616885946</v>
      </c>
    </row>
    <row r="90" spans="1:9" ht="33.75">
      <c r="A90" s="66"/>
      <c r="B90" s="64" t="s">
        <v>516</v>
      </c>
      <c r="C90" s="65" t="s">
        <v>477</v>
      </c>
      <c r="D90" s="65" t="s">
        <v>512</v>
      </c>
      <c r="E90" s="66" t="s">
        <v>517</v>
      </c>
      <c r="F90" s="66"/>
      <c r="G90" s="72">
        <f>G91</f>
        <v>250</v>
      </c>
      <c r="H90" s="72">
        <f>H91</f>
        <v>25.28</v>
      </c>
      <c r="I90" s="68">
        <f t="shared" si="1"/>
        <v>10.112</v>
      </c>
    </row>
    <row r="91" spans="1:9" ht="22.5">
      <c r="A91" s="66"/>
      <c r="B91" s="64" t="s">
        <v>369</v>
      </c>
      <c r="C91" s="65" t="s">
        <v>477</v>
      </c>
      <c r="D91" s="65" t="s">
        <v>512</v>
      </c>
      <c r="E91" s="66" t="s">
        <v>517</v>
      </c>
      <c r="F91" s="66">
        <v>240</v>
      </c>
      <c r="G91" s="72">
        <v>250</v>
      </c>
      <c r="H91" s="72">
        <v>25.28</v>
      </c>
      <c r="I91" s="68">
        <f t="shared" si="1"/>
        <v>10.112</v>
      </c>
    </row>
    <row r="92" spans="1:9" ht="12.75">
      <c r="A92" s="66"/>
      <c r="B92" s="64" t="s">
        <v>388</v>
      </c>
      <c r="C92" s="65" t="s">
        <v>477</v>
      </c>
      <c r="D92" s="65" t="s">
        <v>504</v>
      </c>
      <c r="E92" s="66"/>
      <c r="F92" s="66"/>
      <c r="G92" s="72">
        <f>G93</f>
        <v>175</v>
      </c>
      <c r="H92" s="72">
        <f>H93</f>
        <v>0</v>
      </c>
      <c r="I92" s="68">
        <f t="shared" si="1"/>
        <v>0</v>
      </c>
    </row>
    <row r="93" spans="1:9" ht="22.5">
      <c r="A93" s="66"/>
      <c r="B93" s="64" t="s">
        <v>518</v>
      </c>
      <c r="C93" s="65" t="s">
        <v>477</v>
      </c>
      <c r="D93" s="65" t="s">
        <v>504</v>
      </c>
      <c r="E93" s="66" t="s">
        <v>519</v>
      </c>
      <c r="F93" s="66"/>
      <c r="G93" s="72">
        <f>G94</f>
        <v>175</v>
      </c>
      <c r="H93" s="72">
        <f>H94</f>
        <v>0</v>
      </c>
      <c r="I93" s="68">
        <f t="shared" si="1"/>
        <v>0</v>
      </c>
    </row>
    <row r="94" spans="1:9" ht="22.5">
      <c r="A94" s="66"/>
      <c r="B94" s="64" t="s">
        <v>369</v>
      </c>
      <c r="C94" s="65" t="s">
        <v>477</v>
      </c>
      <c r="D94" s="65" t="s">
        <v>504</v>
      </c>
      <c r="E94" s="66" t="s">
        <v>519</v>
      </c>
      <c r="F94" s="66">
        <v>240</v>
      </c>
      <c r="G94" s="72">
        <v>175</v>
      </c>
      <c r="H94" s="72">
        <v>0</v>
      </c>
      <c r="I94" s="68">
        <f t="shared" si="1"/>
        <v>0</v>
      </c>
    </row>
    <row r="95" spans="1:9" ht="12.75">
      <c r="A95" s="66"/>
      <c r="B95" s="64" t="s">
        <v>390</v>
      </c>
      <c r="C95" s="65" t="s">
        <v>477</v>
      </c>
      <c r="D95" s="65" t="s">
        <v>520</v>
      </c>
      <c r="E95" s="66"/>
      <c r="F95" s="66"/>
      <c r="G95" s="72">
        <f>G98+G96</f>
        <v>766</v>
      </c>
      <c r="H95" s="72">
        <f>H98+H96</f>
        <v>32.4</v>
      </c>
      <c r="I95" s="68">
        <f t="shared" si="1"/>
        <v>4.22976501305483</v>
      </c>
    </row>
    <row r="96" spans="1:9" ht="33.75">
      <c r="A96" s="66"/>
      <c r="B96" s="83" t="s">
        <v>371</v>
      </c>
      <c r="C96" s="65" t="s">
        <v>477</v>
      </c>
      <c r="D96" s="65" t="s">
        <v>520</v>
      </c>
      <c r="E96" s="66" t="s">
        <v>479</v>
      </c>
      <c r="F96" s="66"/>
      <c r="G96" s="72">
        <f>G97</f>
        <v>666</v>
      </c>
      <c r="H96" s="72">
        <f>H97</f>
        <v>0</v>
      </c>
      <c r="I96" s="68">
        <f>SUM(H96/G96*100)</f>
        <v>0</v>
      </c>
    </row>
    <row r="97" spans="1:9" ht="22.5">
      <c r="A97" s="66"/>
      <c r="B97" s="64" t="s">
        <v>369</v>
      </c>
      <c r="C97" s="65" t="s">
        <v>477</v>
      </c>
      <c r="D97" s="65" t="s">
        <v>520</v>
      </c>
      <c r="E97" s="66" t="s">
        <v>479</v>
      </c>
      <c r="F97" s="66">
        <v>240</v>
      </c>
      <c r="G97" s="72">
        <v>666</v>
      </c>
      <c r="H97" s="72">
        <v>0</v>
      </c>
      <c r="I97" s="68">
        <f>SUM(H97/G97*100)</f>
        <v>0</v>
      </c>
    </row>
    <row r="98" spans="1:9" ht="33.75">
      <c r="A98" s="66"/>
      <c r="B98" s="64" t="s">
        <v>521</v>
      </c>
      <c r="C98" s="65" t="s">
        <v>477</v>
      </c>
      <c r="D98" s="65" t="s">
        <v>520</v>
      </c>
      <c r="E98" s="66" t="s">
        <v>522</v>
      </c>
      <c r="F98" s="66"/>
      <c r="G98" s="72">
        <f>G99</f>
        <v>100</v>
      </c>
      <c r="H98" s="72">
        <f>H99</f>
        <v>32.4</v>
      </c>
      <c r="I98" s="68">
        <f t="shared" si="1"/>
        <v>32.4</v>
      </c>
    </row>
    <row r="99" spans="1:9" ht="22.5">
      <c r="A99" s="66"/>
      <c r="B99" s="64" t="s">
        <v>369</v>
      </c>
      <c r="C99" s="65" t="s">
        <v>477</v>
      </c>
      <c r="D99" s="65" t="s">
        <v>520</v>
      </c>
      <c r="E99" s="66" t="s">
        <v>522</v>
      </c>
      <c r="F99" s="66">
        <v>240</v>
      </c>
      <c r="G99" s="72">
        <v>100</v>
      </c>
      <c r="H99" s="72">
        <v>32.4</v>
      </c>
      <c r="I99" s="68">
        <f t="shared" si="1"/>
        <v>32.4</v>
      </c>
    </row>
    <row r="100" spans="1:9" ht="12.75">
      <c r="A100" s="66"/>
      <c r="B100" s="64" t="s">
        <v>393</v>
      </c>
      <c r="C100" s="65" t="s">
        <v>484</v>
      </c>
      <c r="D100" s="65" t="s">
        <v>474</v>
      </c>
      <c r="E100" s="66"/>
      <c r="F100" s="66"/>
      <c r="G100" s="72">
        <f>G101</f>
        <v>51578.6</v>
      </c>
      <c r="H100" s="72">
        <f>H101</f>
        <v>27643</v>
      </c>
      <c r="I100" s="68">
        <f>SUM(H100/G100*100)</f>
        <v>53.593932367299615</v>
      </c>
    </row>
    <row r="101" spans="1:9" ht="22.5">
      <c r="A101" s="66"/>
      <c r="B101" s="64" t="s">
        <v>394</v>
      </c>
      <c r="C101" s="65" t="s">
        <v>484</v>
      </c>
      <c r="D101" s="65" t="s">
        <v>474</v>
      </c>
      <c r="E101" s="66" t="s">
        <v>523</v>
      </c>
      <c r="F101" s="66"/>
      <c r="G101" s="67">
        <f>G102+G103</f>
        <v>51578.6</v>
      </c>
      <c r="H101" s="67">
        <f>H102+H103</f>
        <v>27643</v>
      </c>
      <c r="I101" s="68">
        <f>SUM(H101/G101*100)</f>
        <v>53.593932367299615</v>
      </c>
    </row>
    <row r="102" spans="1:9" ht="22.5">
      <c r="A102" s="66"/>
      <c r="B102" s="64" t="s">
        <v>369</v>
      </c>
      <c r="C102" s="65" t="s">
        <v>484</v>
      </c>
      <c r="D102" s="65" t="s">
        <v>474</v>
      </c>
      <c r="E102" s="66" t="s">
        <v>523</v>
      </c>
      <c r="F102" s="66">
        <v>240</v>
      </c>
      <c r="G102" s="72">
        <v>24651.1</v>
      </c>
      <c r="H102" s="72">
        <v>18995.5</v>
      </c>
      <c r="I102" s="68">
        <f>SUM(H102/G102*100)</f>
        <v>77.05741325944886</v>
      </c>
    </row>
    <row r="103" spans="1:9" ht="12.75">
      <c r="A103" s="66"/>
      <c r="B103" s="64" t="s">
        <v>392</v>
      </c>
      <c r="C103" s="65" t="s">
        <v>484</v>
      </c>
      <c r="D103" s="65" t="s">
        <v>474</v>
      </c>
      <c r="E103" s="66" t="s">
        <v>523</v>
      </c>
      <c r="F103" s="66">
        <v>410</v>
      </c>
      <c r="G103" s="72">
        <v>26927.5</v>
      </c>
      <c r="H103" s="72">
        <v>8647.5</v>
      </c>
      <c r="I103" s="68">
        <f>SUM(H103/G103*100)</f>
        <v>32.11400984124037</v>
      </c>
    </row>
    <row r="104" spans="1:9" ht="12.75">
      <c r="A104" s="66"/>
      <c r="B104" s="64" t="s">
        <v>395</v>
      </c>
      <c r="C104" s="65" t="s">
        <v>484</v>
      </c>
      <c r="D104" s="65" t="s">
        <v>466</v>
      </c>
      <c r="E104" s="66"/>
      <c r="F104" s="66"/>
      <c r="G104" s="72">
        <f>G105</f>
        <v>13058</v>
      </c>
      <c r="H104" s="72">
        <f>H105</f>
        <v>13057.9</v>
      </c>
      <c r="I104" s="68">
        <f t="shared" si="1"/>
        <v>99.99923418593966</v>
      </c>
    </row>
    <row r="105" spans="1:9" ht="33.75">
      <c r="A105" s="66"/>
      <c r="B105" s="64" t="s">
        <v>513</v>
      </c>
      <c r="C105" s="65" t="s">
        <v>484</v>
      </c>
      <c r="D105" s="65" t="s">
        <v>466</v>
      </c>
      <c r="E105" s="66" t="s">
        <v>514</v>
      </c>
      <c r="F105" s="66"/>
      <c r="G105" s="67">
        <f>G106</f>
        <v>13058</v>
      </c>
      <c r="H105" s="67">
        <f>H106</f>
        <v>13057.9</v>
      </c>
      <c r="I105" s="68">
        <f t="shared" si="1"/>
        <v>99.99923418593966</v>
      </c>
    </row>
    <row r="106" spans="1:9" ht="22.5">
      <c r="A106" s="66"/>
      <c r="B106" s="64" t="s">
        <v>369</v>
      </c>
      <c r="C106" s="65" t="s">
        <v>484</v>
      </c>
      <c r="D106" s="65" t="s">
        <v>466</v>
      </c>
      <c r="E106" s="66" t="s">
        <v>514</v>
      </c>
      <c r="F106" s="66">
        <v>240</v>
      </c>
      <c r="G106" s="72">
        <v>13058</v>
      </c>
      <c r="H106" s="72">
        <v>13057.9</v>
      </c>
      <c r="I106" s="68">
        <f t="shared" si="1"/>
        <v>99.99923418593966</v>
      </c>
    </row>
    <row r="107" spans="1:9" ht="12.75">
      <c r="A107" s="66"/>
      <c r="B107" s="64" t="s">
        <v>396</v>
      </c>
      <c r="C107" s="84" t="s">
        <v>484</v>
      </c>
      <c r="D107" s="84" t="s">
        <v>484</v>
      </c>
      <c r="E107" s="66"/>
      <c r="F107" s="66"/>
      <c r="G107" s="72">
        <f>SUM(G108)</f>
        <v>6700</v>
      </c>
      <c r="H107" s="72">
        <f>SUM(H108)</f>
        <v>885</v>
      </c>
      <c r="I107" s="68">
        <f t="shared" si="1"/>
        <v>13.208955223880597</v>
      </c>
    </row>
    <row r="108" spans="1:9" ht="33.75">
      <c r="A108" s="85"/>
      <c r="B108" s="83" t="s">
        <v>373</v>
      </c>
      <c r="C108" s="84" t="s">
        <v>484</v>
      </c>
      <c r="D108" s="84" t="s">
        <v>484</v>
      </c>
      <c r="E108" s="85" t="s">
        <v>483</v>
      </c>
      <c r="F108" s="85"/>
      <c r="G108" s="72">
        <f>SUM(G109)</f>
        <v>6700</v>
      </c>
      <c r="H108" s="72">
        <f>SUM(H109)</f>
        <v>885</v>
      </c>
      <c r="I108" s="68">
        <f t="shared" si="1"/>
        <v>13.208955223880597</v>
      </c>
    </row>
    <row r="109" spans="1:9" ht="12.75">
      <c r="A109" s="85"/>
      <c r="B109" s="83" t="s">
        <v>392</v>
      </c>
      <c r="C109" s="84" t="s">
        <v>484</v>
      </c>
      <c r="D109" s="84" t="s">
        <v>484</v>
      </c>
      <c r="E109" s="85" t="s">
        <v>483</v>
      </c>
      <c r="F109" s="85">
        <v>410</v>
      </c>
      <c r="G109" s="72">
        <v>6700</v>
      </c>
      <c r="H109" s="72">
        <v>885</v>
      </c>
      <c r="I109" s="68">
        <f t="shared" si="1"/>
        <v>13.208955223880597</v>
      </c>
    </row>
    <row r="110" spans="1:9" ht="12.75">
      <c r="A110" s="66"/>
      <c r="B110" s="64" t="s">
        <v>397</v>
      </c>
      <c r="C110" s="65" t="s">
        <v>470</v>
      </c>
      <c r="D110" s="65" t="s">
        <v>484</v>
      </c>
      <c r="E110" s="66"/>
      <c r="F110" s="66"/>
      <c r="G110" s="72">
        <f>G111</f>
        <v>12659.099999999999</v>
      </c>
      <c r="H110" s="72">
        <f>H111</f>
        <v>5880.299999999999</v>
      </c>
      <c r="I110" s="68">
        <f t="shared" si="1"/>
        <v>46.45116951442046</v>
      </c>
    </row>
    <row r="111" spans="1:9" ht="33.75">
      <c r="A111" s="66"/>
      <c r="B111" s="64" t="s">
        <v>482</v>
      </c>
      <c r="C111" s="65" t="s">
        <v>470</v>
      </c>
      <c r="D111" s="65" t="s">
        <v>484</v>
      </c>
      <c r="E111" s="66" t="s">
        <v>483</v>
      </c>
      <c r="F111" s="66"/>
      <c r="G111" s="72">
        <f>G112+G113+G114</f>
        <v>12659.099999999999</v>
      </c>
      <c r="H111" s="72">
        <f>H112+H113+H114</f>
        <v>5880.299999999999</v>
      </c>
      <c r="I111" s="68">
        <f t="shared" si="1"/>
        <v>46.45116951442046</v>
      </c>
    </row>
    <row r="112" spans="1:9" ht="22.5">
      <c r="A112" s="66"/>
      <c r="B112" s="64" t="s">
        <v>369</v>
      </c>
      <c r="C112" s="65" t="s">
        <v>470</v>
      </c>
      <c r="D112" s="65" t="s">
        <v>484</v>
      </c>
      <c r="E112" s="66" t="s">
        <v>483</v>
      </c>
      <c r="F112" s="66">
        <v>240</v>
      </c>
      <c r="G112" s="72">
        <v>1035.5</v>
      </c>
      <c r="H112" s="72">
        <v>862.2</v>
      </c>
      <c r="I112" s="68">
        <f t="shared" si="1"/>
        <v>83.26412361178174</v>
      </c>
    </row>
    <row r="113" spans="1:9" ht="12.75">
      <c r="A113" s="66"/>
      <c r="B113" s="64" t="s">
        <v>392</v>
      </c>
      <c r="C113" s="65" t="s">
        <v>470</v>
      </c>
      <c r="D113" s="65" t="s">
        <v>484</v>
      </c>
      <c r="E113" s="66" t="s">
        <v>483</v>
      </c>
      <c r="F113" s="66">
        <v>410</v>
      </c>
      <c r="G113" s="72">
        <v>9428.47</v>
      </c>
      <c r="H113" s="72">
        <v>3920.5</v>
      </c>
      <c r="I113" s="68">
        <f t="shared" si="1"/>
        <v>41.5815079222822</v>
      </c>
    </row>
    <row r="114" spans="1:9" ht="12.75">
      <c r="A114" s="66"/>
      <c r="B114" s="64" t="s">
        <v>372</v>
      </c>
      <c r="C114" s="65" t="s">
        <v>470</v>
      </c>
      <c r="D114" s="65" t="s">
        <v>484</v>
      </c>
      <c r="E114" s="66" t="s">
        <v>483</v>
      </c>
      <c r="F114" s="66">
        <v>850</v>
      </c>
      <c r="G114" s="72">
        <v>2195.13</v>
      </c>
      <c r="H114" s="72">
        <v>1097.6</v>
      </c>
      <c r="I114" s="68">
        <f t="shared" si="1"/>
        <v>50.00159443859816</v>
      </c>
    </row>
    <row r="115" spans="1:9" ht="12.75">
      <c r="A115" s="66"/>
      <c r="B115" s="64" t="s">
        <v>398</v>
      </c>
      <c r="C115" s="65" t="s">
        <v>524</v>
      </c>
      <c r="D115" s="65" t="s">
        <v>474</v>
      </c>
      <c r="E115" s="66"/>
      <c r="F115" s="66"/>
      <c r="G115" s="72">
        <f>SUM(G116)</f>
        <v>417</v>
      </c>
      <c r="H115" s="72">
        <f>SUM(H116)</f>
        <v>417</v>
      </c>
      <c r="I115" s="68">
        <f t="shared" si="1"/>
        <v>100</v>
      </c>
    </row>
    <row r="116" spans="1:9" ht="33.75">
      <c r="A116" s="66"/>
      <c r="B116" s="64" t="s">
        <v>525</v>
      </c>
      <c r="C116" s="65" t="s">
        <v>524</v>
      </c>
      <c r="D116" s="65" t="s">
        <v>474</v>
      </c>
      <c r="E116" s="66" t="s">
        <v>501</v>
      </c>
      <c r="F116" s="66"/>
      <c r="G116" s="72">
        <f>SUM(G117)</f>
        <v>417</v>
      </c>
      <c r="H116" s="72">
        <f>SUM(H117)</f>
        <v>417</v>
      </c>
      <c r="I116" s="68">
        <f t="shared" si="1"/>
        <v>100</v>
      </c>
    </row>
    <row r="117" spans="1:9" ht="22.5">
      <c r="A117" s="66"/>
      <c r="B117" s="64" t="s">
        <v>369</v>
      </c>
      <c r="C117" s="65" t="s">
        <v>524</v>
      </c>
      <c r="D117" s="65" t="s">
        <v>474</v>
      </c>
      <c r="E117" s="66" t="s">
        <v>501</v>
      </c>
      <c r="F117" s="66">
        <v>240</v>
      </c>
      <c r="G117" s="72">
        <v>417</v>
      </c>
      <c r="H117" s="72">
        <v>417</v>
      </c>
      <c r="I117" s="68">
        <f t="shared" si="1"/>
        <v>100</v>
      </c>
    </row>
    <row r="118" spans="1:9" ht="12.75">
      <c r="A118" s="66"/>
      <c r="B118" s="64" t="s">
        <v>402</v>
      </c>
      <c r="C118" s="65" t="s">
        <v>524</v>
      </c>
      <c r="D118" s="65" t="s">
        <v>524</v>
      </c>
      <c r="E118" s="66"/>
      <c r="F118" s="66"/>
      <c r="G118" s="72">
        <f>G119</f>
        <v>5192.4</v>
      </c>
      <c r="H118" s="72">
        <f>H119</f>
        <v>5192.4</v>
      </c>
      <c r="I118" s="68">
        <f t="shared" si="1"/>
        <v>100</v>
      </c>
    </row>
    <row r="119" spans="1:9" ht="22.5">
      <c r="A119" s="66"/>
      <c r="B119" s="64" t="s">
        <v>526</v>
      </c>
      <c r="C119" s="65" t="s">
        <v>524</v>
      </c>
      <c r="D119" s="65" t="s">
        <v>524</v>
      </c>
      <c r="E119" s="66" t="s">
        <v>527</v>
      </c>
      <c r="F119" s="66"/>
      <c r="G119" s="72">
        <f>G120+G121</f>
        <v>5192.4</v>
      </c>
      <c r="H119" s="72">
        <f>H120+H121</f>
        <v>5192.4</v>
      </c>
      <c r="I119" s="68">
        <f t="shared" si="1"/>
        <v>100</v>
      </c>
    </row>
    <row r="120" spans="1:9" ht="22.5">
      <c r="A120" s="66"/>
      <c r="B120" s="64" t="s">
        <v>369</v>
      </c>
      <c r="C120" s="65" t="s">
        <v>524</v>
      </c>
      <c r="D120" s="65" t="s">
        <v>524</v>
      </c>
      <c r="E120" s="66" t="s">
        <v>527</v>
      </c>
      <c r="F120" s="66">
        <v>240</v>
      </c>
      <c r="G120" s="72">
        <v>4955</v>
      </c>
      <c r="H120" s="72">
        <v>4955</v>
      </c>
      <c r="I120" s="68">
        <f t="shared" si="1"/>
        <v>100</v>
      </c>
    </row>
    <row r="121" spans="1:9" ht="12.75">
      <c r="A121" s="66"/>
      <c r="B121" s="64" t="s">
        <v>403</v>
      </c>
      <c r="C121" s="65" t="s">
        <v>524</v>
      </c>
      <c r="D121" s="65" t="s">
        <v>524</v>
      </c>
      <c r="E121" s="66" t="s">
        <v>527</v>
      </c>
      <c r="F121" s="66">
        <v>350</v>
      </c>
      <c r="G121" s="72">
        <v>237.4</v>
      </c>
      <c r="H121" s="72">
        <v>237.4</v>
      </c>
      <c r="I121" s="68">
        <f t="shared" si="1"/>
        <v>100</v>
      </c>
    </row>
    <row r="122" spans="1:9" ht="12.75">
      <c r="A122" s="66"/>
      <c r="B122" s="64" t="s">
        <v>407</v>
      </c>
      <c r="C122" s="65" t="s">
        <v>504</v>
      </c>
      <c r="D122" s="65" t="s">
        <v>465</v>
      </c>
      <c r="E122" s="66"/>
      <c r="F122" s="66"/>
      <c r="G122" s="72">
        <f>G123</f>
        <v>2700</v>
      </c>
      <c r="H122" s="72">
        <f>H123</f>
        <v>1833.2</v>
      </c>
      <c r="I122" s="68">
        <f t="shared" si="1"/>
        <v>67.8962962962963</v>
      </c>
    </row>
    <row r="123" spans="1:9" ht="67.5">
      <c r="A123" s="66"/>
      <c r="B123" s="64" t="s">
        <v>528</v>
      </c>
      <c r="C123" s="65" t="s">
        <v>504</v>
      </c>
      <c r="D123" s="65" t="s">
        <v>465</v>
      </c>
      <c r="E123" s="66" t="s">
        <v>529</v>
      </c>
      <c r="F123" s="66"/>
      <c r="G123" s="72">
        <f>G124</f>
        <v>2700</v>
      </c>
      <c r="H123" s="72">
        <f>H124</f>
        <v>1833.2</v>
      </c>
      <c r="I123" s="68">
        <f t="shared" si="1"/>
        <v>67.8962962962963</v>
      </c>
    </row>
    <row r="124" spans="1:9" ht="12.75">
      <c r="A124" s="66"/>
      <c r="B124" s="64" t="s">
        <v>409</v>
      </c>
      <c r="C124" s="65" t="s">
        <v>504</v>
      </c>
      <c r="D124" s="65" t="s">
        <v>465</v>
      </c>
      <c r="E124" s="66" t="s">
        <v>529</v>
      </c>
      <c r="F124" s="66">
        <v>310</v>
      </c>
      <c r="G124" s="72">
        <v>2700</v>
      </c>
      <c r="H124" s="72">
        <v>1833.2</v>
      </c>
      <c r="I124" s="68">
        <f t="shared" si="1"/>
        <v>67.8962962962963</v>
      </c>
    </row>
    <row r="125" spans="1:9" ht="12.75">
      <c r="A125" s="66"/>
      <c r="B125" s="64" t="s">
        <v>410</v>
      </c>
      <c r="C125" s="65" t="s">
        <v>504</v>
      </c>
      <c r="D125" s="65" t="s">
        <v>474</v>
      </c>
      <c r="E125" s="66"/>
      <c r="F125" s="66"/>
      <c r="G125" s="72">
        <f>G126</f>
        <v>3763</v>
      </c>
      <c r="H125" s="72">
        <f>H126</f>
        <v>2710.6</v>
      </c>
      <c r="I125" s="68">
        <f t="shared" si="1"/>
        <v>72.03295243157055</v>
      </c>
    </row>
    <row r="126" spans="1:9" ht="67.5">
      <c r="A126" s="66"/>
      <c r="B126" s="64" t="s">
        <v>528</v>
      </c>
      <c r="C126" s="65" t="s">
        <v>504</v>
      </c>
      <c r="D126" s="65" t="s">
        <v>474</v>
      </c>
      <c r="E126" s="66" t="s">
        <v>529</v>
      </c>
      <c r="F126" s="66"/>
      <c r="G126" s="72">
        <f>G127+G128</f>
        <v>3763</v>
      </c>
      <c r="H126" s="72">
        <f>H127+H128</f>
        <v>2710.6</v>
      </c>
      <c r="I126" s="68">
        <f t="shared" si="1"/>
        <v>72.03295243157055</v>
      </c>
    </row>
    <row r="127" spans="1:9" ht="12.75">
      <c r="A127" s="66"/>
      <c r="B127" s="64" t="s">
        <v>378</v>
      </c>
      <c r="C127" s="65" t="s">
        <v>504</v>
      </c>
      <c r="D127" s="65" t="s">
        <v>474</v>
      </c>
      <c r="E127" s="66" t="s">
        <v>529</v>
      </c>
      <c r="F127" s="66">
        <v>110</v>
      </c>
      <c r="G127" s="72">
        <v>3373.7</v>
      </c>
      <c r="H127" s="72">
        <v>2472.6</v>
      </c>
      <c r="I127" s="68">
        <f t="shared" si="1"/>
        <v>73.29045261878649</v>
      </c>
    </row>
    <row r="128" spans="1:9" ht="22.5">
      <c r="A128" s="66"/>
      <c r="B128" s="64" t="s">
        <v>369</v>
      </c>
      <c r="C128" s="65" t="s">
        <v>504</v>
      </c>
      <c r="D128" s="65" t="s">
        <v>474</v>
      </c>
      <c r="E128" s="66" t="s">
        <v>529</v>
      </c>
      <c r="F128" s="66">
        <v>240</v>
      </c>
      <c r="G128" s="72">
        <v>389.3</v>
      </c>
      <c r="H128" s="72">
        <v>238</v>
      </c>
      <c r="I128" s="68">
        <f t="shared" si="1"/>
        <v>61.135371179039296</v>
      </c>
    </row>
    <row r="129" spans="1:9" ht="12.75">
      <c r="A129" s="66"/>
      <c r="B129" s="64" t="s">
        <v>408</v>
      </c>
      <c r="C129" s="65" t="s">
        <v>504</v>
      </c>
      <c r="D129" s="65" t="s">
        <v>466</v>
      </c>
      <c r="E129" s="66"/>
      <c r="F129" s="66"/>
      <c r="G129" s="72">
        <f>G130</f>
        <v>800</v>
      </c>
      <c r="H129" s="72">
        <f>H130</f>
        <v>480</v>
      </c>
      <c r="I129" s="68">
        <f t="shared" si="1"/>
        <v>60</v>
      </c>
    </row>
    <row r="130" spans="1:9" ht="67.5">
      <c r="A130" s="66"/>
      <c r="B130" s="64" t="s">
        <v>528</v>
      </c>
      <c r="C130" s="65" t="s">
        <v>504</v>
      </c>
      <c r="D130" s="65" t="s">
        <v>466</v>
      </c>
      <c r="E130" s="66" t="s">
        <v>529</v>
      </c>
      <c r="F130" s="66"/>
      <c r="G130" s="72">
        <f>G131</f>
        <v>800</v>
      </c>
      <c r="H130" s="72">
        <f>H131</f>
        <v>480</v>
      </c>
      <c r="I130" s="68">
        <f t="shared" si="1"/>
        <v>60</v>
      </c>
    </row>
    <row r="131" spans="1:9" ht="12.75">
      <c r="A131" s="66"/>
      <c r="B131" s="64" t="s">
        <v>409</v>
      </c>
      <c r="C131" s="65" t="s">
        <v>504</v>
      </c>
      <c r="D131" s="65" t="s">
        <v>466</v>
      </c>
      <c r="E131" s="66" t="s">
        <v>529</v>
      </c>
      <c r="F131" s="66">
        <v>310</v>
      </c>
      <c r="G131" s="72">
        <v>800</v>
      </c>
      <c r="H131" s="72">
        <v>480</v>
      </c>
      <c r="I131" s="68">
        <f t="shared" si="1"/>
        <v>60</v>
      </c>
    </row>
    <row r="132" spans="1:9" ht="12.75">
      <c r="A132" s="66"/>
      <c r="B132" s="64" t="s">
        <v>412</v>
      </c>
      <c r="C132" s="65" t="s">
        <v>504</v>
      </c>
      <c r="D132" s="65" t="s">
        <v>477</v>
      </c>
      <c r="E132" s="66"/>
      <c r="F132" s="66"/>
      <c r="G132" s="72">
        <f>G133+G135</f>
        <v>6396</v>
      </c>
      <c r="H132" s="72">
        <f>H133+H135</f>
        <v>3472.1</v>
      </c>
      <c r="I132" s="68">
        <f t="shared" si="1"/>
        <v>54.28549093183239</v>
      </c>
    </row>
    <row r="133" spans="1:9" ht="67.5">
      <c r="A133" s="66"/>
      <c r="B133" s="64" t="s">
        <v>528</v>
      </c>
      <c r="C133" s="65" t="s">
        <v>504</v>
      </c>
      <c r="D133" s="65" t="s">
        <v>477</v>
      </c>
      <c r="E133" s="66" t="s">
        <v>529</v>
      </c>
      <c r="F133" s="66"/>
      <c r="G133" s="72">
        <f>G134</f>
        <v>5896</v>
      </c>
      <c r="H133" s="72">
        <f>H134</f>
        <v>3162.1</v>
      </c>
      <c r="I133" s="68">
        <f t="shared" si="1"/>
        <v>53.631275440976935</v>
      </c>
    </row>
    <row r="134" spans="1:9" ht="22.5">
      <c r="A134" s="66"/>
      <c r="B134" s="64" t="s">
        <v>411</v>
      </c>
      <c r="C134" s="65" t="s">
        <v>504</v>
      </c>
      <c r="D134" s="65" t="s">
        <v>477</v>
      </c>
      <c r="E134" s="66" t="s">
        <v>529</v>
      </c>
      <c r="F134" s="66">
        <v>320</v>
      </c>
      <c r="G134" s="72">
        <v>5896</v>
      </c>
      <c r="H134" s="72">
        <v>3162.1</v>
      </c>
      <c r="I134" s="68">
        <f t="shared" si="1"/>
        <v>53.631275440976935</v>
      </c>
    </row>
    <row r="135" spans="1:9" s="4" customFormat="1" ht="12.75">
      <c r="A135" s="85"/>
      <c r="B135" s="83" t="s">
        <v>367</v>
      </c>
      <c r="C135" s="84" t="s">
        <v>504</v>
      </c>
      <c r="D135" s="84" t="s">
        <v>477</v>
      </c>
      <c r="E135" s="85" t="s">
        <v>468</v>
      </c>
      <c r="F135" s="85"/>
      <c r="G135" s="72">
        <v>500</v>
      </c>
      <c r="H135" s="72">
        <f>H136</f>
        <v>310</v>
      </c>
      <c r="I135" s="86">
        <f t="shared" si="1"/>
        <v>62</v>
      </c>
    </row>
    <row r="136" spans="1:9" s="4" customFormat="1" ht="12.75">
      <c r="A136" s="85"/>
      <c r="B136" s="83" t="s">
        <v>372</v>
      </c>
      <c r="C136" s="84" t="s">
        <v>504</v>
      </c>
      <c r="D136" s="84" t="s">
        <v>477</v>
      </c>
      <c r="E136" s="85" t="s">
        <v>468</v>
      </c>
      <c r="F136" s="85">
        <v>850</v>
      </c>
      <c r="G136" s="72">
        <v>500</v>
      </c>
      <c r="H136" s="72">
        <v>310</v>
      </c>
      <c r="I136" s="86">
        <f t="shared" si="1"/>
        <v>62</v>
      </c>
    </row>
    <row r="137" spans="1:9" ht="12.75">
      <c r="A137" s="66"/>
      <c r="B137" s="64" t="s">
        <v>413</v>
      </c>
      <c r="C137" s="65" t="s">
        <v>504</v>
      </c>
      <c r="D137" s="65" t="s">
        <v>470</v>
      </c>
      <c r="E137" s="66"/>
      <c r="F137" s="66"/>
      <c r="G137" s="72">
        <f>G138</f>
        <v>517.2</v>
      </c>
      <c r="H137" s="72">
        <f>H138</f>
        <v>351.8</v>
      </c>
      <c r="I137" s="68">
        <f t="shared" si="1"/>
        <v>68.0201082753287</v>
      </c>
    </row>
    <row r="138" spans="1:9" ht="33.75">
      <c r="A138" s="66"/>
      <c r="B138" s="64" t="s">
        <v>475</v>
      </c>
      <c r="C138" s="65" t="s">
        <v>504</v>
      </c>
      <c r="D138" s="65" t="s">
        <v>470</v>
      </c>
      <c r="E138" s="66" t="s">
        <v>476</v>
      </c>
      <c r="F138" s="66"/>
      <c r="G138" s="72">
        <f>G139+G140</f>
        <v>517.2</v>
      </c>
      <c r="H138" s="72">
        <f>H139+H140</f>
        <v>351.8</v>
      </c>
      <c r="I138" s="68">
        <f t="shared" si="1"/>
        <v>68.0201082753287</v>
      </c>
    </row>
    <row r="139" spans="1:9" ht="22.5">
      <c r="A139" s="66"/>
      <c r="B139" s="64" t="s">
        <v>365</v>
      </c>
      <c r="C139" s="65" t="s">
        <v>504</v>
      </c>
      <c r="D139" s="65" t="s">
        <v>470</v>
      </c>
      <c r="E139" s="66" t="s">
        <v>476</v>
      </c>
      <c r="F139" s="66">
        <v>120</v>
      </c>
      <c r="G139" s="72">
        <v>457.8</v>
      </c>
      <c r="H139" s="72">
        <v>348.5</v>
      </c>
      <c r="I139" s="68">
        <f t="shared" si="1"/>
        <v>76.12494539100044</v>
      </c>
    </row>
    <row r="140" spans="1:9" ht="22.5">
      <c r="A140" s="66"/>
      <c r="B140" s="64" t="s">
        <v>369</v>
      </c>
      <c r="C140" s="65" t="s">
        <v>504</v>
      </c>
      <c r="D140" s="65" t="s">
        <v>470</v>
      </c>
      <c r="E140" s="66" t="s">
        <v>476</v>
      </c>
      <c r="F140" s="66">
        <v>240</v>
      </c>
      <c r="G140" s="72">
        <v>59.4</v>
      </c>
      <c r="H140" s="72">
        <v>3.3</v>
      </c>
      <c r="I140" s="68">
        <f t="shared" si="1"/>
        <v>5.555555555555555</v>
      </c>
    </row>
    <row r="141" spans="1:9" ht="12.75">
      <c r="A141" s="66"/>
      <c r="B141" s="64" t="s">
        <v>419</v>
      </c>
      <c r="C141" s="65" t="s">
        <v>507</v>
      </c>
      <c r="D141" s="65" t="s">
        <v>466</v>
      </c>
      <c r="E141" s="66"/>
      <c r="F141" s="66"/>
      <c r="G141" s="72">
        <f>G142+G146+G144</f>
        <v>17800.6</v>
      </c>
      <c r="H141" s="72">
        <f>H142+H146+H144</f>
        <v>10065.1</v>
      </c>
      <c r="I141" s="68">
        <f t="shared" si="1"/>
        <v>56.543599653944256</v>
      </c>
    </row>
    <row r="142" spans="1:9" ht="33.75">
      <c r="A142" s="58"/>
      <c r="B142" s="87" t="s">
        <v>475</v>
      </c>
      <c r="C142" s="65" t="s">
        <v>507</v>
      </c>
      <c r="D142" s="65" t="s">
        <v>466</v>
      </c>
      <c r="E142" s="66" t="s">
        <v>476</v>
      </c>
      <c r="F142" s="66"/>
      <c r="G142" s="72">
        <f>G143</f>
        <v>11974</v>
      </c>
      <c r="H142" s="72">
        <f>H143</f>
        <v>7431</v>
      </c>
      <c r="I142" s="68">
        <f t="shared" si="1"/>
        <v>62.059462168030734</v>
      </c>
    </row>
    <row r="143" spans="1:9" ht="12.75">
      <c r="A143" s="58"/>
      <c r="B143" s="64" t="s">
        <v>319</v>
      </c>
      <c r="C143" s="65" t="s">
        <v>507</v>
      </c>
      <c r="D143" s="65" t="s">
        <v>466</v>
      </c>
      <c r="E143" s="66" t="s">
        <v>476</v>
      </c>
      <c r="F143" s="66">
        <v>540</v>
      </c>
      <c r="G143" s="72">
        <v>11974</v>
      </c>
      <c r="H143" s="72">
        <v>7431</v>
      </c>
      <c r="I143" s="68">
        <f t="shared" si="1"/>
        <v>62.059462168030734</v>
      </c>
    </row>
    <row r="144" spans="1:9" ht="33.75">
      <c r="A144" s="58"/>
      <c r="B144" s="64" t="s">
        <v>387</v>
      </c>
      <c r="C144" s="65" t="s">
        <v>507</v>
      </c>
      <c r="D144" s="65" t="s">
        <v>466</v>
      </c>
      <c r="E144" s="66" t="s">
        <v>515</v>
      </c>
      <c r="F144" s="66"/>
      <c r="G144" s="72">
        <f>G145</f>
        <v>4850</v>
      </c>
      <c r="H144" s="72">
        <f>H145</f>
        <v>1667</v>
      </c>
      <c r="I144" s="68">
        <f>SUM(H144/G144*100)</f>
        <v>34.371134020618555</v>
      </c>
    </row>
    <row r="145" spans="1:9" ht="12.75">
      <c r="A145" s="58"/>
      <c r="B145" s="64" t="s">
        <v>319</v>
      </c>
      <c r="C145" s="65" t="s">
        <v>507</v>
      </c>
      <c r="D145" s="65" t="s">
        <v>466</v>
      </c>
      <c r="E145" s="66" t="s">
        <v>515</v>
      </c>
      <c r="F145" s="66">
        <v>540</v>
      </c>
      <c r="G145" s="72">
        <v>4850</v>
      </c>
      <c r="H145" s="72">
        <v>1667</v>
      </c>
      <c r="I145" s="68">
        <f>SUM(H145/G145*100)</f>
        <v>34.371134020618555</v>
      </c>
    </row>
    <row r="146" spans="1:9" ht="45">
      <c r="A146" s="58"/>
      <c r="B146" s="64" t="s">
        <v>510</v>
      </c>
      <c r="C146" s="65" t="s">
        <v>507</v>
      </c>
      <c r="D146" s="65" t="s">
        <v>466</v>
      </c>
      <c r="E146" s="66" t="s">
        <v>511</v>
      </c>
      <c r="F146" s="66"/>
      <c r="G146" s="72">
        <f>G147</f>
        <v>976.6</v>
      </c>
      <c r="H146" s="72">
        <f>H147</f>
        <v>967.1</v>
      </c>
      <c r="I146" s="68">
        <f t="shared" si="1"/>
        <v>99.0272373540856</v>
      </c>
    </row>
    <row r="147" spans="1:9" ht="12.75">
      <c r="A147" s="58"/>
      <c r="B147" s="64" t="s">
        <v>319</v>
      </c>
      <c r="C147" s="65" t="s">
        <v>507</v>
      </c>
      <c r="D147" s="65" t="s">
        <v>466</v>
      </c>
      <c r="E147" s="66" t="s">
        <v>511</v>
      </c>
      <c r="F147" s="66">
        <v>540</v>
      </c>
      <c r="G147" s="72">
        <v>976.6</v>
      </c>
      <c r="H147" s="72">
        <v>967.1</v>
      </c>
      <c r="I147" s="68">
        <f t="shared" si="1"/>
        <v>99.0272373540856</v>
      </c>
    </row>
    <row r="148" spans="1:9" ht="12.75">
      <c r="A148" s="88">
        <v>905</v>
      </c>
      <c r="B148" s="89" t="s">
        <v>530</v>
      </c>
      <c r="C148" s="90"/>
      <c r="D148" s="90"/>
      <c r="E148" s="82"/>
      <c r="F148" s="88"/>
      <c r="G148" s="62">
        <f>G149+G156+G159+G165+G182+G192+G195+G201+G205+G212+G215+G221+G227+G233+G236+G162+G179+G172+G175</f>
        <v>721018.02</v>
      </c>
      <c r="H148" s="62">
        <f>H149+H156+H159+H165+H182+H192+H195+H201+H205+H212+H215+H221+H227+H233+H236+H162+H179+H172+H175</f>
        <v>417735.99999999994</v>
      </c>
      <c r="I148" s="63">
        <f t="shared" si="1"/>
        <v>57.93697084020174</v>
      </c>
    </row>
    <row r="149" spans="1:9" ht="12.75">
      <c r="A149" s="88"/>
      <c r="B149" s="78" t="s">
        <v>377</v>
      </c>
      <c r="C149" s="81" t="s">
        <v>465</v>
      </c>
      <c r="D149" s="81">
        <v>13</v>
      </c>
      <c r="E149" s="82"/>
      <c r="F149" s="88"/>
      <c r="G149" s="91">
        <f>G150+G154</f>
        <v>16705.17</v>
      </c>
      <c r="H149" s="91">
        <f>H150+H154</f>
        <v>11246.6</v>
      </c>
      <c r="I149" s="68">
        <f t="shared" si="1"/>
        <v>67.32406793824907</v>
      </c>
    </row>
    <row r="150" spans="1:9" ht="33.75">
      <c r="A150" s="82"/>
      <c r="B150" s="78" t="s">
        <v>531</v>
      </c>
      <c r="C150" s="81" t="s">
        <v>465</v>
      </c>
      <c r="D150" s="81">
        <v>13</v>
      </c>
      <c r="E150" s="82" t="s">
        <v>532</v>
      </c>
      <c r="F150" s="82"/>
      <c r="G150" s="91">
        <f>G151+G152+G153</f>
        <v>16655.17</v>
      </c>
      <c r="H150" s="91">
        <f>H151+H152+H153</f>
        <v>11246.6</v>
      </c>
      <c r="I150" s="68">
        <f t="shared" si="1"/>
        <v>67.52617955865958</v>
      </c>
    </row>
    <row r="151" spans="1:9" ht="22.5">
      <c r="A151" s="92"/>
      <c r="B151" s="78" t="s">
        <v>365</v>
      </c>
      <c r="C151" s="81" t="s">
        <v>465</v>
      </c>
      <c r="D151" s="81">
        <v>13</v>
      </c>
      <c r="E151" s="82" t="s">
        <v>532</v>
      </c>
      <c r="F151" s="82">
        <v>120</v>
      </c>
      <c r="G151" s="91">
        <v>9764.3</v>
      </c>
      <c r="H151" s="91">
        <v>6622.9</v>
      </c>
      <c r="I151" s="68">
        <f t="shared" si="1"/>
        <v>67.82769886218162</v>
      </c>
    </row>
    <row r="152" spans="1:9" ht="22.5">
      <c r="A152" s="92"/>
      <c r="B152" s="78" t="s">
        <v>369</v>
      </c>
      <c r="C152" s="81" t="s">
        <v>465</v>
      </c>
      <c r="D152" s="81">
        <v>13</v>
      </c>
      <c r="E152" s="82" t="s">
        <v>532</v>
      </c>
      <c r="F152" s="82">
        <v>240</v>
      </c>
      <c r="G152" s="91">
        <v>6509.87</v>
      </c>
      <c r="H152" s="91">
        <v>4482.5</v>
      </c>
      <c r="I152" s="68">
        <f t="shared" si="1"/>
        <v>68.85698178304635</v>
      </c>
    </row>
    <row r="153" spans="1:9" ht="12.75">
      <c r="A153" s="92"/>
      <c r="B153" s="78" t="s">
        <v>372</v>
      </c>
      <c r="C153" s="81" t="s">
        <v>465</v>
      </c>
      <c r="D153" s="81">
        <v>13</v>
      </c>
      <c r="E153" s="82" t="s">
        <v>532</v>
      </c>
      <c r="F153" s="82">
        <v>850</v>
      </c>
      <c r="G153" s="91">
        <v>381</v>
      </c>
      <c r="H153" s="91">
        <v>141.2</v>
      </c>
      <c r="I153" s="68">
        <f t="shared" si="1"/>
        <v>37.060367454068235</v>
      </c>
    </row>
    <row r="154" spans="1:9" ht="33.75">
      <c r="A154" s="92"/>
      <c r="B154" s="78" t="s">
        <v>533</v>
      </c>
      <c r="C154" s="81" t="s">
        <v>465</v>
      </c>
      <c r="D154" s="81">
        <v>13</v>
      </c>
      <c r="E154" s="82" t="s">
        <v>534</v>
      </c>
      <c r="F154" s="82"/>
      <c r="G154" s="91">
        <f>G155</f>
        <v>50</v>
      </c>
      <c r="H154" s="91">
        <f>H155</f>
        <v>0</v>
      </c>
      <c r="I154" s="68">
        <f aca="true" t="shared" si="2" ref="I154:I231">SUM(H154/G154*100)</f>
        <v>0</v>
      </c>
    </row>
    <row r="155" spans="1:9" ht="22.5">
      <c r="A155" s="92"/>
      <c r="B155" s="78" t="s">
        <v>369</v>
      </c>
      <c r="C155" s="81" t="s">
        <v>465</v>
      </c>
      <c r="D155" s="81">
        <v>13</v>
      </c>
      <c r="E155" s="82" t="s">
        <v>534</v>
      </c>
      <c r="F155" s="82">
        <v>240</v>
      </c>
      <c r="G155" s="91">
        <v>50</v>
      </c>
      <c r="H155" s="91">
        <v>0</v>
      </c>
      <c r="I155" s="68">
        <f t="shared" si="2"/>
        <v>0</v>
      </c>
    </row>
    <row r="156" spans="1:9" ht="22.5">
      <c r="A156" s="92"/>
      <c r="B156" s="78" t="s">
        <v>381</v>
      </c>
      <c r="C156" s="81" t="s">
        <v>466</v>
      </c>
      <c r="D156" s="81" t="s">
        <v>504</v>
      </c>
      <c r="E156" s="82"/>
      <c r="F156" s="82"/>
      <c r="G156" s="93">
        <f>G157</f>
        <v>171.2</v>
      </c>
      <c r="H156" s="93">
        <f>H157</f>
        <v>171.2</v>
      </c>
      <c r="I156" s="68">
        <f t="shared" si="2"/>
        <v>100</v>
      </c>
    </row>
    <row r="157" spans="1:9" ht="45">
      <c r="A157" s="92"/>
      <c r="B157" s="78" t="s">
        <v>565</v>
      </c>
      <c r="C157" s="81" t="s">
        <v>466</v>
      </c>
      <c r="D157" s="81" t="s">
        <v>504</v>
      </c>
      <c r="E157" s="82" t="s">
        <v>506</v>
      </c>
      <c r="F157" s="82"/>
      <c r="G157" s="91">
        <f>G158</f>
        <v>171.2</v>
      </c>
      <c r="H157" s="91">
        <f>H158</f>
        <v>171.2</v>
      </c>
      <c r="I157" s="68">
        <f t="shared" si="2"/>
        <v>100</v>
      </c>
    </row>
    <row r="158" spans="1:9" ht="12.75">
      <c r="A158" s="92"/>
      <c r="B158" s="78" t="s">
        <v>382</v>
      </c>
      <c r="C158" s="81" t="s">
        <v>466</v>
      </c>
      <c r="D158" s="81" t="s">
        <v>504</v>
      </c>
      <c r="E158" s="82" t="s">
        <v>506</v>
      </c>
      <c r="F158" s="82">
        <v>620</v>
      </c>
      <c r="G158" s="91">
        <v>171.2</v>
      </c>
      <c r="H158" s="91">
        <v>171.2</v>
      </c>
      <c r="I158" s="68">
        <f t="shared" si="2"/>
        <v>100</v>
      </c>
    </row>
    <row r="159" spans="1:9" ht="22.5">
      <c r="A159" s="92"/>
      <c r="B159" s="78" t="s">
        <v>383</v>
      </c>
      <c r="C159" s="81" t="s">
        <v>466</v>
      </c>
      <c r="D159" s="81">
        <v>14</v>
      </c>
      <c r="E159" s="82"/>
      <c r="F159" s="82"/>
      <c r="G159" s="91">
        <f>G160</f>
        <v>3795.9</v>
      </c>
      <c r="H159" s="91">
        <f>H160</f>
        <v>1656.9</v>
      </c>
      <c r="I159" s="68">
        <f t="shared" si="2"/>
        <v>43.649727337390345</v>
      </c>
    </row>
    <row r="160" spans="1:9" ht="33.75">
      <c r="A160" s="92"/>
      <c r="B160" s="78" t="s">
        <v>535</v>
      </c>
      <c r="C160" s="81" t="s">
        <v>466</v>
      </c>
      <c r="D160" s="81">
        <v>14</v>
      </c>
      <c r="E160" s="82" t="s">
        <v>536</v>
      </c>
      <c r="F160" s="82"/>
      <c r="G160" s="91">
        <f>G161</f>
        <v>3795.9</v>
      </c>
      <c r="H160" s="91">
        <f>H161</f>
        <v>1656.9</v>
      </c>
      <c r="I160" s="68">
        <f t="shared" si="2"/>
        <v>43.649727337390345</v>
      </c>
    </row>
    <row r="161" spans="1:9" ht="22.5">
      <c r="A161" s="92"/>
      <c r="B161" s="78" t="s">
        <v>369</v>
      </c>
      <c r="C161" s="81" t="s">
        <v>466</v>
      </c>
      <c r="D161" s="81">
        <v>14</v>
      </c>
      <c r="E161" s="82" t="s">
        <v>536</v>
      </c>
      <c r="F161" s="82">
        <v>240</v>
      </c>
      <c r="G161" s="91">
        <v>3795.9</v>
      </c>
      <c r="H161" s="91">
        <v>1656.9</v>
      </c>
      <c r="I161" s="68">
        <f t="shared" si="2"/>
        <v>43.649727337390345</v>
      </c>
    </row>
    <row r="162" spans="1:9" ht="12.75">
      <c r="A162" s="92"/>
      <c r="B162" s="78" t="s">
        <v>388</v>
      </c>
      <c r="C162" s="81" t="s">
        <v>477</v>
      </c>
      <c r="D162" s="81" t="s">
        <v>504</v>
      </c>
      <c r="E162" s="82"/>
      <c r="F162" s="82"/>
      <c r="G162" s="91">
        <f>SUM(G163)</f>
        <v>242</v>
      </c>
      <c r="H162" s="91">
        <f>SUM(H163)</f>
        <v>106.8</v>
      </c>
      <c r="I162" s="68">
        <f t="shared" si="2"/>
        <v>44.132231404958674</v>
      </c>
    </row>
    <row r="163" spans="1:9" ht="22.5">
      <c r="A163" s="92"/>
      <c r="B163" s="78" t="s">
        <v>537</v>
      </c>
      <c r="C163" s="81" t="s">
        <v>477</v>
      </c>
      <c r="D163" s="81" t="s">
        <v>504</v>
      </c>
      <c r="E163" s="82" t="s">
        <v>519</v>
      </c>
      <c r="F163" s="82"/>
      <c r="G163" s="91">
        <f>SUM(G164)</f>
        <v>242</v>
      </c>
      <c r="H163" s="91">
        <f>SUM(H164)</f>
        <v>106.8</v>
      </c>
      <c r="I163" s="68">
        <f t="shared" si="2"/>
        <v>44.132231404958674</v>
      </c>
    </row>
    <row r="164" spans="1:9" ht="22.5">
      <c r="A164" s="92"/>
      <c r="B164" s="78" t="s">
        <v>369</v>
      </c>
      <c r="C164" s="81" t="s">
        <v>477</v>
      </c>
      <c r="D164" s="81" t="s">
        <v>504</v>
      </c>
      <c r="E164" s="82" t="s">
        <v>519</v>
      </c>
      <c r="F164" s="82">
        <v>240</v>
      </c>
      <c r="G164" s="91">
        <v>242</v>
      </c>
      <c r="H164" s="91">
        <v>106.8</v>
      </c>
      <c r="I164" s="68">
        <f t="shared" si="2"/>
        <v>44.132231404958674</v>
      </c>
    </row>
    <row r="165" spans="1:9" ht="12.75">
      <c r="A165" s="92"/>
      <c r="B165" s="78" t="s">
        <v>390</v>
      </c>
      <c r="C165" s="81" t="s">
        <v>477</v>
      </c>
      <c r="D165" s="81">
        <v>12</v>
      </c>
      <c r="E165" s="82"/>
      <c r="F165" s="82"/>
      <c r="G165" s="91">
        <f>G166+G170+G168</f>
        <v>4097.299999999999</v>
      </c>
      <c r="H165" s="91">
        <f>H166+H170+H168</f>
        <v>2836.5</v>
      </c>
      <c r="I165" s="68">
        <f t="shared" si="2"/>
        <v>69.22851634002882</v>
      </c>
    </row>
    <row r="166" spans="1:9" ht="33.75">
      <c r="A166" s="92"/>
      <c r="B166" s="78" t="s">
        <v>531</v>
      </c>
      <c r="C166" s="81" t="s">
        <v>477</v>
      </c>
      <c r="D166" s="81">
        <v>12</v>
      </c>
      <c r="E166" s="82" t="s">
        <v>532</v>
      </c>
      <c r="F166" s="82"/>
      <c r="G166" s="91">
        <f>G167</f>
        <v>713.1</v>
      </c>
      <c r="H166" s="91">
        <f>H167</f>
        <v>0</v>
      </c>
      <c r="I166" s="68">
        <f t="shared" si="2"/>
        <v>0</v>
      </c>
    </row>
    <row r="167" spans="1:9" ht="22.5">
      <c r="A167" s="92"/>
      <c r="B167" s="78" t="s">
        <v>369</v>
      </c>
      <c r="C167" s="81" t="s">
        <v>477</v>
      </c>
      <c r="D167" s="81">
        <v>12</v>
      </c>
      <c r="E167" s="82" t="s">
        <v>532</v>
      </c>
      <c r="F167" s="82">
        <v>240</v>
      </c>
      <c r="G167" s="91">
        <v>713.1</v>
      </c>
      <c r="H167" s="91">
        <v>0</v>
      </c>
      <c r="I167" s="68">
        <f t="shared" si="2"/>
        <v>0</v>
      </c>
    </row>
    <row r="168" spans="1:9" ht="45">
      <c r="A168" s="92"/>
      <c r="B168" s="78" t="s">
        <v>538</v>
      </c>
      <c r="C168" s="81" t="s">
        <v>477</v>
      </c>
      <c r="D168" s="81">
        <v>12</v>
      </c>
      <c r="E168" s="82" t="s">
        <v>481</v>
      </c>
      <c r="F168" s="82"/>
      <c r="G168" s="91">
        <f>G169</f>
        <v>12</v>
      </c>
      <c r="H168" s="91">
        <f>H169</f>
        <v>7.5</v>
      </c>
      <c r="I168" s="68">
        <f>SUM(H168/G168*100)</f>
        <v>62.5</v>
      </c>
    </row>
    <row r="169" spans="1:9" ht="12.75">
      <c r="A169" s="92"/>
      <c r="B169" s="78" t="s">
        <v>382</v>
      </c>
      <c r="C169" s="81" t="s">
        <v>477</v>
      </c>
      <c r="D169" s="81">
        <v>12</v>
      </c>
      <c r="E169" s="82" t="s">
        <v>481</v>
      </c>
      <c r="F169" s="82">
        <v>620</v>
      </c>
      <c r="G169" s="91">
        <v>12</v>
      </c>
      <c r="H169" s="91">
        <v>7.5</v>
      </c>
      <c r="I169" s="68">
        <f>SUM(H169/G169*100)</f>
        <v>62.5</v>
      </c>
    </row>
    <row r="170" spans="1:9" ht="33.75">
      <c r="A170" s="92"/>
      <c r="B170" s="78" t="s">
        <v>521</v>
      </c>
      <c r="C170" s="81" t="s">
        <v>477</v>
      </c>
      <c r="D170" s="81">
        <v>12</v>
      </c>
      <c r="E170" s="82" t="s">
        <v>522</v>
      </c>
      <c r="F170" s="82"/>
      <c r="G170" s="91">
        <f>G171</f>
        <v>3372.2</v>
      </c>
      <c r="H170" s="91">
        <f>H171</f>
        <v>2829</v>
      </c>
      <c r="I170" s="68">
        <f t="shared" si="2"/>
        <v>83.89182136290849</v>
      </c>
    </row>
    <row r="171" spans="1:9" ht="12.75">
      <c r="A171" s="92"/>
      <c r="B171" s="78" t="s">
        <v>382</v>
      </c>
      <c r="C171" s="81" t="s">
        <v>477</v>
      </c>
      <c r="D171" s="81">
        <v>12</v>
      </c>
      <c r="E171" s="82" t="s">
        <v>522</v>
      </c>
      <c r="F171" s="82">
        <v>620</v>
      </c>
      <c r="G171" s="91">
        <v>3372.2</v>
      </c>
      <c r="H171" s="91">
        <v>2829</v>
      </c>
      <c r="I171" s="68">
        <f t="shared" si="2"/>
        <v>83.89182136290849</v>
      </c>
    </row>
    <row r="172" spans="1:9" ht="33.75">
      <c r="A172" s="92"/>
      <c r="B172" s="78" t="s">
        <v>539</v>
      </c>
      <c r="C172" s="81" t="s">
        <v>484</v>
      </c>
      <c r="D172" s="81" t="s">
        <v>465</v>
      </c>
      <c r="E172" s="82" t="s">
        <v>540</v>
      </c>
      <c r="F172" s="82"/>
      <c r="G172" s="91">
        <f>G173</f>
        <v>6528.1</v>
      </c>
      <c r="H172" s="91">
        <f>H173</f>
        <v>1248.6</v>
      </c>
      <c r="I172" s="68">
        <f t="shared" si="2"/>
        <v>19.126545242873117</v>
      </c>
    </row>
    <row r="173" spans="1:9" ht="22.5">
      <c r="A173" s="92"/>
      <c r="B173" s="78" t="s">
        <v>541</v>
      </c>
      <c r="C173" s="81" t="s">
        <v>484</v>
      </c>
      <c r="D173" s="81" t="s">
        <v>465</v>
      </c>
      <c r="E173" s="82" t="s">
        <v>542</v>
      </c>
      <c r="F173" s="82"/>
      <c r="G173" s="91">
        <f>G174</f>
        <v>6528.1</v>
      </c>
      <c r="H173" s="91">
        <f>H174</f>
        <v>1248.6</v>
      </c>
      <c r="I173" s="68">
        <f t="shared" si="2"/>
        <v>19.126545242873117</v>
      </c>
    </row>
    <row r="174" spans="1:9" ht="22.5">
      <c r="A174" s="92"/>
      <c r="B174" s="78" t="s">
        <v>369</v>
      </c>
      <c r="C174" s="81" t="s">
        <v>484</v>
      </c>
      <c r="D174" s="81" t="s">
        <v>465</v>
      </c>
      <c r="E174" s="82" t="s">
        <v>542</v>
      </c>
      <c r="F174" s="82">
        <v>240</v>
      </c>
      <c r="G174" s="91">
        <v>6528.1</v>
      </c>
      <c r="H174" s="91">
        <v>1248.6</v>
      </c>
      <c r="I174" s="68">
        <f t="shared" si="2"/>
        <v>19.126545242873117</v>
      </c>
    </row>
    <row r="175" spans="1:9" ht="33.75">
      <c r="A175" s="92"/>
      <c r="B175" s="78" t="s">
        <v>391</v>
      </c>
      <c r="C175" s="81" t="s">
        <v>484</v>
      </c>
      <c r="D175" s="81" t="s">
        <v>465</v>
      </c>
      <c r="E175" s="82" t="s">
        <v>543</v>
      </c>
      <c r="F175" s="82"/>
      <c r="G175" s="91">
        <f>SUM(G177+G176+G178)</f>
        <v>153785.2</v>
      </c>
      <c r="H175" s="91">
        <f>SUM(H177+H176+H178)</f>
        <v>63120.7</v>
      </c>
      <c r="I175" s="68">
        <f t="shared" si="2"/>
        <v>41.04471691684245</v>
      </c>
    </row>
    <row r="176" spans="1:9" ht="22.5">
      <c r="A176" s="92"/>
      <c r="B176" s="78" t="s">
        <v>369</v>
      </c>
      <c r="C176" s="81" t="s">
        <v>484</v>
      </c>
      <c r="D176" s="81" t="s">
        <v>465</v>
      </c>
      <c r="E176" s="82" t="s">
        <v>543</v>
      </c>
      <c r="F176" s="82">
        <v>240</v>
      </c>
      <c r="G176" s="91">
        <v>600</v>
      </c>
      <c r="H176" s="91">
        <v>599.7</v>
      </c>
      <c r="I176" s="68">
        <f t="shared" si="2"/>
        <v>99.95</v>
      </c>
    </row>
    <row r="177" spans="1:9" ht="12.75">
      <c r="A177" s="92"/>
      <c r="B177" s="78" t="s">
        <v>392</v>
      </c>
      <c r="C177" s="81" t="s">
        <v>484</v>
      </c>
      <c r="D177" s="81" t="s">
        <v>465</v>
      </c>
      <c r="E177" s="82" t="s">
        <v>543</v>
      </c>
      <c r="F177" s="82">
        <v>410</v>
      </c>
      <c r="G177" s="91">
        <v>49648</v>
      </c>
      <c r="H177" s="91">
        <v>16237.9</v>
      </c>
      <c r="I177" s="68">
        <f t="shared" si="2"/>
        <v>32.70605059619723</v>
      </c>
    </row>
    <row r="178" spans="1:9" ht="12.75">
      <c r="A178" s="92"/>
      <c r="B178" s="78" t="s">
        <v>372</v>
      </c>
      <c r="C178" s="81" t="s">
        <v>484</v>
      </c>
      <c r="D178" s="81" t="s">
        <v>465</v>
      </c>
      <c r="E178" s="82" t="s">
        <v>543</v>
      </c>
      <c r="F178" s="82">
        <v>850</v>
      </c>
      <c r="G178" s="91">
        <v>103537.2</v>
      </c>
      <c r="H178" s="91">
        <v>46283.1</v>
      </c>
      <c r="I178" s="68">
        <f t="shared" si="2"/>
        <v>44.70190424311262</v>
      </c>
    </row>
    <row r="179" spans="1:9" ht="12.75">
      <c r="A179" s="92"/>
      <c r="B179" s="78" t="s">
        <v>395</v>
      </c>
      <c r="C179" s="81" t="s">
        <v>484</v>
      </c>
      <c r="D179" s="81" t="s">
        <v>466</v>
      </c>
      <c r="E179" s="82"/>
      <c r="F179" s="82"/>
      <c r="G179" s="91">
        <f>SUM(G180)</f>
        <v>19908.1</v>
      </c>
      <c r="H179" s="91">
        <f>SUM(H180)</f>
        <v>14084</v>
      </c>
      <c r="I179" s="68">
        <f t="shared" si="2"/>
        <v>70.74507361325291</v>
      </c>
    </row>
    <row r="180" spans="1:9" ht="22.5">
      <c r="A180" s="92"/>
      <c r="B180" s="78" t="s">
        <v>394</v>
      </c>
      <c r="C180" s="81" t="s">
        <v>484</v>
      </c>
      <c r="D180" s="81" t="s">
        <v>466</v>
      </c>
      <c r="E180" s="82" t="s">
        <v>523</v>
      </c>
      <c r="F180" s="82"/>
      <c r="G180" s="91">
        <f>SUM(G181)</f>
        <v>19908.1</v>
      </c>
      <c r="H180" s="91">
        <f>SUM(H181)</f>
        <v>14084</v>
      </c>
      <c r="I180" s="68">
        <f t="shared" si="2"/>
        <v>70.74507361325291</v>
      </c>
    </row>
    <row r="181" spans="1:9" ht="22.5">
      <c r="A181" s="92"/>
      <c r="B181" s="78" t="s">
        <v>369</v>
      </c>
      <c r="C181" s="81" t="s">
        <v>484</v>
      </c>
      <c r="D181" s="81" t="s">
        <v>466</v>
      </c>
      <c r="E181" s="82" t="s">
        <v>523</v>
      </c>
      <c r="F181" s="82">
        <v>240</v>
      </c>
      <c r="G181" s="91">
        <v>19908.1</v>
      </c>
      <c r="H181" s="91">
        <v>14084</v>
      </c>
      <c r="I181" s="68">
        <f t="shared" si="2"/>
        <v>70.74507361325291</v>
      </c>
    </row>
    <row r="182" spans="1:9" ht="12.75">
      <c r="A182" s="92"/>
      <c r="B182" s="78" t="s">
        <v>398</v>
      </c>
      <c r="C182" s="81" t="s">
        <v>524</v>
      </c>
      <c r="D182" s="81" t="s">
        <v>474</v>
      </c>
      <c r="E182" s="82"/>
      <c r="F182" s="82"/>
      <c r="G182" s="91">
        <f>G185+G187+G183+G190</f>
        <v>141285.2</v>
      </c>
      <c r="H182" s="91">
        <f>H185+H187+H183+H190</f>
        <v>101740.8</v>
      </c>
      <c r="I182" s="68">
        <f t="shared" si="2"/>
        <v>72.01093957470421</v>
      </c>
    </row>
    <row r="183" spans="1:9" ht="33.75">
      <c r="A183" s="92"/>
      <c r="B183" s="78" t="s">
        <v>399</v>
      </c>
      <c r="C183" s="81" t="s">
        <v>524</v>
      </c>
      <c r="D183" s="81" t="s">
        <v>474</v>
      </c>
      <c r="E183" s="82" t="s">
        <v>544</v>
      </c>
      <c r="F183" s="82"/>
      <c r="G183" s="91">
        <f>SUM(G184)</f>
        <v>4912.8</v>
      </c>
      <c r="H183" s="91">
        <f>SUM(H184)</f>
        <v>3231.8</v>
      </c>
      <c r="I183" s="68">
        <f t="shared" si="2"/>
        <v>65.78326005536557</v>
      </c>
    </row>
    <row r="184" spans="1:9" ht="22.5">
      <c r="A184" s="92"/>
      <c r="B184" s="78" t="s">
        <v>369</v>
      </c>
      <c r="C184" s="81" t="s">
        <v>524</v>
      </c>
      <c r="D184" s="81" t="s">
        <v>474</v>
      </c>
      <c r="E184" s="82" t="s">
        <v>544</v>
      </c>
      <c r="F184" s="82">
        <v>240</v>
      </c>
      <c r="G184" s="91">
        <v>4912.8</v>
      </c>
      <c r="H184" s="91">
        <v>3231.8</v>
      </c>
      <c r="I184" s="68">
        <f t="shared" si="2"/>
        <v>65.78326005536557</v>
      </c>
    </row>
    <row r="185" spans="1:9" ht="33.75">
      <c r="A185" s="92"/>
      <c r="B185" s="78" t="s">
        <v>545</v>
      </c>
      <c r="C185" s="81" t="s">
        <v>524</v>
      </c>
      <c r="D185" s="81" t="s">
        <v>474</v>
      </c>
      <c r="E185" s="82" t="s">
        <v>501</v>
      </c>
      <c r="F185" s="82"/>
      <c r="G185" s="91">
        <f>G186</f>
        <v>150</v>
      </c>
      <c r="H185" s="91">
        <f>H186</f>
        <v>4.9</v>
      </c>
      <c r="I185" s="68">
        <f t="shared" si="2"/>
        <v>3.266666666666667</v>
      </c>
    </row>
    <row r="186" spans="1:9" ht="22.5">
      <c r="A186" s="92"/>
      <c r="B186" s="78" t="s">
        <v>369</v>
      </c>
      <c r="C186" s="81" t="s">
        <v>524</v>
      </c>
      <c r="D186" s="81" t="s">
        <v>474</v>
      </c>
      <c r="E186" s="82" t="s">
        <v>501</v>
      </c>
      <c r="F186" s="82">
        <v>240</v>
      </c>
      <c r="G186" s="91">
        <v>150</v>
      </c>
      <c r="H186" s="91">
        <v>4.9</v>
      </c>
      <c r="I186" s="68">
        <f t="shared" si="2"/>
        <v>3.266666666666667</v>
      </c>
    </row>
    <row r="187" spans="1:9" ht="56.25">
      <c r="A187" s="92"/>
      <c r="B187" s="78" t="s">
        <v>546</v>
      </c>
      <c r="C187" s="81" t="s">
        <v>524</v>
      </c>
      <c r="D187" s="81" t="s">
        <v>474</v>
      </c>
      <c r="E187" s="82" t="s">
        <v>547</v>
      </c>
      <c r="F187" s="82"/>
      <c r="G187" s="91">
        <f>G188+G189</f>
        <v>136162.40000000002</v>
      </c>
      <c r="H187" s="91">
        <f>H188+H189</f>
        <v>98444.1</v>
      </c>
      <c r="I187" s="68">
        <f t="shared" si="2"/>
        <v>72.29903409458117</v>
      </c>
    </row>
    <row r="188" spans="1:9" ht="22.5">
      <c r="A188" s="92"/>
      <c r="B188" s="78" t="s">
        <v>369</v>
      </c>
      <c r="C188" s="81" t="s">
        <v>524</v>
      </c>
      <c r="D188" s="81" t="s">
        <v>474</v>
      </c>
      <c r="E188" s="82" t="s">
        <v>547</v>
      </c>
      <c r="F188" s="82">
        <v>240</v>
      </c>
      <c r="G188" s="91">
        <v>69639.1</v>
      </c>
      <c r="H188" s="91">
        <v>38326</v>
      </c>
      <c r="I188" s="68">
        <f t="shared" si="2"/>
        <v>55.035174205295576</v>
      </c>
    </row>
    <row r="189" spans="1:9" ht="12.75">
      <c r="A189" s="92"/>
      <c r="B189" s="78" t="s">
        <v>382</v>
      </c>
      <c r="C189" s="81" t="s">
        <v>524</v>
      </c>
      <c r="D189" s="81" t="s">
        <v>474</v>
      </c>
      <c r="E189" s="82" t="s">
        <v>547</v>
      </c>
      <c r="F189" s="82">
        <v>620</v>
      </c>
      <c r="G189" s="91">
        <v>66523.3</v>
      </c>
      <c r="H189" s="91">
        <v>60118.1</v>
      </c>
      <c r="I189" s="68">
        <f t="shared" si="2"/>
        <v>90.37149389762685</v>
      </c>
    </row>
    <row r="190" spans="1:9" ht="12.75">
      <c r="A190" s="92"/>
      <c r="B190" s="78" t="s">
        <v>367</v>
      </c>
      <c r="C190" s="81" t="s">
        <v>524</v>
      </c>
      <c r="D190" s="81" t="s">
        <v>474</v>
      </c>
      <c r="E190" s="82" t="s">
        <v>468</v>
      </c>
      <c r="F190" s="82"/>
      <c r="G190" s="91">
        <f>SUM(G191)</f>
        <v>60</v>
      </c>
      <c r="H190" s="91">
        <f>SUM(H191)</f>
        <v>60</v>
      </c>
      <c r="I190" s="68">
        <f t="shared" si="2"/>
        <v>100</v>
      </c>
    </row>
    <row r="191" spans="1:9" ht="12.75">
      <c r="A191" s="92"/>
      <c r="B191" s="78" t="s">
        <v>372</v>
      </c>
      <c r="C191" s="81" t="s">
        <v>524</v>
      </c>
      <c r="D191" s="81" t="s">
        <v>474</v>
      </c>
      <c r="E191" s="82" t="s">
        <v>468</v>
      </c>
      <c r="F191" s="82">
        <v>850</v>
      </c>
      <c r="G191" s="91">
        <v>60</v>
      </c>
      <c r="H191" s="91">
        <v>60</v>
      </c>
      <c r="I191" s="68">
        <f t="shared" si="2"/>
        <v>100</v>
      </c>
    </row>
    <row r="192" spans="1:9" ht="12.75">
      <c r="A192" s="92"/>
      <c r="B192" s="78" t="s">
        <v>400</v>
      </c>
      <c r="C192" s="81" t="s">
        <v>524</v>
      </c>
      <c r="D192" s="81" t="s">
        <v>466</v>
      </c>
      <c r="E192" s="82"/>
      <c r="F192" s="82"/>
      <c r="G192" s="91">
        <f>G193</f>
        <v>31508</v>
      </c>
      <c r="H192" s="91">
        <f>H193</f>
        <v>26643.3</v>
      </c>
      <c r="I192" s="68">
        <f t="shared" si="2"/>
        <v>84.5604290973721</v>
      </c>
    </row>
    <row r="193" spans="1:9" ht="22.5">
      <c r="A193" s="92"/>
      <c r="B193" s="78" t="s">
        <v>548</v>
      </c>
      <c r="C193" s="81" t="s">
        <v>524</v>
      </c>
      <c r="D193" s="81" t="s">
        <v>466</v>
      </c>
      <c r="E193" s="82" t="s">
        <v>549</v>
      </c>
      <c r="F193" s="82"/>
      <c r="G193" s="91">
        <f>G194</f>
        <v>31508</v>
      </c>
      <c r="H193" s="91">
        <f>H194</f>
        <v>26643.3</v>
      </c>
      <c r="I193" s="68">
        <f t="shared" si="2"/>
        <v>84.5604290973721</v>
      </c>
    </row>
    <row r="194" spans="1:9" ht="12.75">
      <c r="A194" s="92"/>
      <c r="B194" s="78" t="s">
        <v>401</v>
      </c>
      <c r="C194" s="81" t="s">
        <v>524</v>
      </c>
      <c r="D194" s="81" t="s">
        <v>466</v>
      </c>
      <c r="E194" s="82" t="s">
        <v>549</v>
      </c>
      <c r="F194" s="82">
        <v>610</v>
      </c>
      <c r="G194" s="91">
        <v>31508</v>
      </c>
      <c r="H194" s="91">
        <v>26643.3</v>
      </c>
      <c r="I194" s="68">
        <f t="shared" si="2"/>
        <v>84.5604290973721</v>
      </c>
    </row>
    <row r="195" spans="1:9" ht="12.75">
      <c r="A195" s="92"/>
      <c r="B195" s="78" t="s">
        <v>402</v>
      </c>
      <c r="C195" s="81" t="s">
        <v>524</v>
      </c>
      <c r="D195" s="81" t="s">
        <v>524</v>
      </c>
      <c r="E195" s="82"/>
      <c r="F195" s="82"/>
      <c r="G195" s="93">
        <f>G196+G199</f>
        <v>36793.85</v>
      </c>
      <c r="H195" s="91">
        <f>H196+H199</f>
        <v>14281.400000000001</v>
      </c>
      <c r="I195" s="68">
        <f t="shared" si="2"/>
        <v>38.81463885948332</v>
      </c>
    </row>
    <row r="196" spans="1:9" ht="22.5">
      <c r="A196" s="92"/>
      <c r="B196" s="78" t="s">
        <v>526</v>
      </c>
      <c r="C196" s="81" t="s">
        <v>524</v>
      </c>
      <c r="D196" s="81" t="s">
        <v>524</v>
      </c>
      <c r="E196" s="82" t="s">
        <v>527</v>
      </c>
      <c r="F196" s="82"/>
      <c r="G196" s="91">
        <f>G198+G197</f>
        <v>35289.65</v>
      </c>
      <c r="H196" s="91">
        <f>H198+H197</f>
        <v>12963.2</v>
      </c>
      <c r="I196" s="68">
        <f t="shared" si="2"/>
        <v>36.73371654295239</v>
      </c>
    </row>
    <row r="197" spans="1:9" s="5" customFormat="1" ht="67.5">
      <c r="A197" s="92"/>
      <c r="B197" s="94" t="s">
        <v>566</v>
      </c>
      <c r="C197" s="81" t="s">
        <v>524</v>
      </c>
      <c r="D197" s="81" t="s">
        <v>524</v>
      </c>
      <c r="E197" s="82" t="s">
        <v>527</v>
      </c>
      <c r="F197" s="82">
        <v>460</v>
      </c>
      <c r="G197" s="91">
        <v>17816</v>
      </c>
      <c r="H197" s="91">
        <v>0</v>
      </c>
      <c r="I197" s="68">
        <f t="shared" si="2"/>
        <v>0</v>
      </c>
    </row>
    <row r="198" spans="1:9" ht="12.75">
      <c r="A198" s="92"/>
      <c r="B198" s="78" t="s">
        <v>382</v>
      </c>
      <c r="C198" s="81" t="s">
        <v>524</v>
      </c>
      <c r="D198" s="81" t="s">
        <v>524</v>
      </c>
      <c r="E198" s="82" t="s">
        <v>527</v>
      </c>
      <c r="F198" s="82">
        <v>620</v>
      </c>
      <c r="G198" s="91">
        <v>17473.65</v>
      </c>
      <c r="H198" s="91">
        <v>12963.2</v>
      </c>
      <c r="I198" s="68">
        <f t="shared" si="2"/>
        <v>74.18713319770053</v>
      </c>
    </row>
    <row r="199" spans="1:9" ht="22.5">
      <c r="A199" s="92"/>
      <c r="B199" s="78" t="s">
        <v>550</v>
      </c>
      <c r="C199" s="81" t="s">
        <v>524</v>
      </c>
      <c r="D199" s="81" t="s">
        <v>524</v>
      </c>
      <c r="E199" s="82" t="s">
        <v>551</v>
      </c>
      <c r="F199" s="82"/>
      <c r="G199" s="91">
        <f>G200</f>
        <v>1504.2</v>
      </c>
      <c r="H199" s="91">
        <f>H200</f>
        <v>1318.2</v>
      </c>
      <c r="I199" s="68">
        <f t="shared" si="2"/>
        <v>87.63462305544476</v>
      </c>
    </row>
    <row r="200" spans="1:9" ht="12.75">
      <c r="A200" s="92"/>
      <c r="B200" s="78" t="s">
        <v>382</v>
      </c>
      <c r="C200" s="81" t="s">
        <v>524</v>
      </c>
      <c r="D200" s="81" t="s">
        <v>524</v>
      </c>
      <c r="E200" s="82" t="s">
        <v>551</v>
      </c>
      <c r="F200" s="82">
        <v>620</v>
      </c>
      <c r="G200" s="67">
        <v>1504.2</v>
      </c>
      <c r="H200" s="91">
        <v>1318.2</v>
      </c>
      <c r="I200" s="68">
        <f t="shared" si="2"/>
        <v>87.63462305544476</v>
      </c>
    </row>
    <row r="201" spans="1:9" ht="12.75">
      <c r="A201" s="92"/>
      <c r="B201" s="78" t="s">
        <v>404</v>
      </c>
      <c r="C201" s="81" t="s">
        <v>524</v>
      </c>
      <c r="D201" s="81" t="s">
        <v>512</v>
      </c>
      <c r="E201" s="82"/>
      <c r="F201" s="82"/>
      <c r="G201" s="91">
        <f>G202</f>
        <v>50645.7</v>
      </c>
      <c r="H201" s="91">
        <f>H202</f>
        <v>21670.7</v>
      </c>
      <c r="I201" s="68">
        <f t="shared" si="2"/>
        <v>42.788825112497214</v>
      </c>
    </row>
    <row r="202" spans="1:9" ht="56.25">
      <c r="A202" s="92"/>
      <c r="B202" s="78" t="s">
        <v>546</v>
      </c>
      <c r="C202" s="81" t="s">
        <v>524</v>
      </c>
      <c r="D202" s="81" t="s">
        <v>512</v>
      </c>
      <c r="E202" s="82" t="s">
        <v>547</v>
      </c>
      <c r="F202" s="82"/>
      <c r="G202" s="91">
        <f>G204+G203</f>
        <v>50645.7</v>
      </c>
      <c r="H202" s="91">
        <f>H204+H203</f>
        <v>21670.7</v>
      </c>
      <c r="I202" s="68">
        <f t="shared" si="2"/>
        <v>42.788825112497214</v>
      </c>
    </row>
    <row r="203" spans="1:9" s="5" customFormat="1" ht="67.5">
      <c r="A203" s="92"/>
      <c r="B203" s="94" t="s">
        <v>566</v>
      </c>
      <c r="C203" s="81" t="s">
        <v>524</v>
      </c>
      <c r="D203" s="81" t="s">
        <v>512</v>
      </c>
      <c r="E203" s="82" t="s">
        <v>547</v>
      </c>
      <c r="F203" s="82">
        <v>460</v>
      </c>
      <c r="G203" s="91">
        <v>3300</v>
      </c>
      <c r="H203" s="91">
        <v>0</v>
      </c>
      <c r="I203" s="68">
        <f t="shared" si="2"/>
        <v>0</v>
      </c>
    </row>
    <row r="204" spans="1:9" ht="12.75">
      <c r="A204" s="92"/>
      <c r="B204" s="78" t="s">
        <v>382</v>
      </c>
      <c r="C204" s="81" t="s">
        <v>524</v>
      </c>
      <c r="D204" s="81" t="s">
        <v>512</v>
      </c>
      <c r="E204" s="82" t="s">
        <v>547</v>
      </c>
      <c r="F204" s="82">
        <v>620</v>
      </c>
      <c r="G204" s="91">
        <v>47345.7</v>
      </c>
      <c r="H204" s="91">
        <v>21670.7</v>
      </c>
      <c r="I204" s="68">
        <f t="shared" si="2"/>
        <v>45.77121047951557</v>
      </c>
    </row>
    <row r="205" spans="1:9" ht="12.75">
      <c r="A205" s="92"/>
      <c r="B205" s="78" t="s">
        <v>405</v>
      </c>
      <c r="C205" s="81" t="s">
        <v>552</v>
      </c>
      <c r="D205" s="81" t="s">
        <v>465</v>
      </c>
      <c r="E205" s="82"/>
      <c r="F205" s="82"/>
      <c r="G205" s="91">
        <f>G206</f>
        <v>143416</v>
      </c>
      <c r="H205" s="91">
        <f>H206</f>
        <v>64690.9</v>
      </c>
      <c r="I205" s="68">
        <f t="shared" si="2"/>
        <v>45.107170748033695</v>
      </c>
    </row>
    <row r="206" spans="1:9" ht="22.5">
      <c r="A206" s="92"/>
      <c r="B206" s="78" t="s">
        <v>548</v>
      </c>
      <c r="C206" s="81" t="s">
        <v>552</v>
      </c>
      <c r="D206" s="81" t="s">
        <v>465</v>
      </c>
      <c r="E206" s="82" t="s">
        <v>549</v>
      </c>
      <c r="F206" s="82"/>
      <c r="G206" s="91">
        <f>G207+G208+G210+G211+G209</f>
        <v>143416</v>
      </c>
      <c r="H206" s="91">
        <f>H207+H208+H210+H211+H209</f>
        <v>64690.9</v>
      </c>
      <c r="I206" s="68">
        <f t="shared" si="2"/>
        <v>45.107170748033695</v>
      </c>
    </row>
    <row r="207" spans="1:9" ht="12.75">
      <c r="A207" s="92"/>
      <c r="B207" s="78" t="s">
        <v>378</v>
      </c>
      <c r="C207" s="81" t="s">
        <v>552</v>
      </c>
      <c r="D207" s="81" t="s">
        <v>465</v>
      </c>
      <c r="E207" s="82" t="s">
        <v>549</v>
      </c>
      <c r="F207" s="82">
        <v>110</v>
      </c>
      <c r="G207" s="91">
        <v>6288.5</v>
      </c>
      <c r="H207" s="91">
        <v>4812</v>
      </c>
      <c r="I207" s="68">
        <f t="shared" si="2"/>
        <v>76.52063290132783</v>
      </c>
    </row>
    <row r="208" spans="1:9" ht="22.5">
      <c r="A208" s="92"/>
      <c r="B208" s="78" t="s">
        <v>369</v>
      </c>
      <c r="C208" s="81" t="s">
        <v>552</v>
      </c>
      <c r="D208" s="81" t="s">
        <v>465</v>
      </c>
      <c r="E208" s="82" t="s">
        <v>549</v>
      </c>
      <c r="F208" s="82">
        <v>240</v>
      </c>
      <c r="G208" s="91">
        <v>1660.1</v>
      </c>
      <c r="H208" s="91">
        <v>804.6</v>
      </c>
      <c r="I208" s="68">
        <f t="shared" si="2"/>
        <v>48.46695982169749</v>
      </c>
    </row>
    <row r="209" spans="1:9" ht="12.75">
      <c r="A209" s="92"/>
      <c r="B209" s="78" t="s">
        <v>392</v>
      </c>
      <c r="C209" s="81" t="s">
        <v>552</v>
      </c>
      <c r="D209" s="81" t="s">
        <v>465</v>
      </c>
      <c r="E209" s="82" t="s">
        <v>549</v>
      </c>
      <c r="F209" s="82">
        <v>410</v>
      </c>
      <c r="G209" s="91">
        <v>105213.3</v>
      </c>
      <c r="H209" s="91">
        <v>35364.3</v>
      </c>
      <c r="I209" s="68">
        <f t="shared" si="2"/>
        <v>33.612005326322816</v>
      </c>
    </row>
    <row r="210" spans="1:9" ht="12.75">
      <c r="A210" s="92"/>
      <c r="B210" s="78" t="s">
        <v>401</v>
      </c>
      <c r="C210" s="81" t="s">
        <v>552</v>
      </c>
      <c r="D210" s="81" t="s">
        <v>465</v>
      </c>
      <c r="E210" s="82" t="s">
        <v>549</v>
      </c>
      <c r="F210" s="82">
        <v>610</v>
      </c>
      <c r="G210" s="91">
        <v>30252.1</v>
      </c>
      <c r="H210" s="91">
        <v>23710</v>
      </c>
      <c r="I210" s="68">
        <f t="shared" si="2"/>
        <v>78.3747243992979</v>
      </c>
    </row>
    <row r="211" spans="1:9" ht="12.75">
      <c r="A211" s="92"/>
      <c r="B211" s="78" t="s">
        <v>372</v>
      </c>
      <c r="C211" s="81" t="s">
        <v>552</v>
      </c>
      <c r="D211" s="81" t="s">
        <v>465</v>
      </c>
      <c r="E211" s="82" t="s">
        <v>549</v>
      </c>
      <c r="F211" s="82">
        <v>850</v>
      </c>
      <c r="G211" s="91">
        <v>2</v>
      </c>
      <c r="H211" s="91">
        <v>0</v>
      </c>
      <c r="I211" s="68">
        <f t="shared" si="2"/>
        <v>0</v>
      </c>
    </row>
    <row r="212" spans="1:9" ht="12.75">
      <c r="A212" s="92"/>
      <c r="B212" s="78" t="s">
        <v>406</v>
      </c>
      <c r="C212" s="81" t="s">
        <v>552</v>
      </c>
      <c r="D212" s="81" t="s">
        <v>477</v>
      </c>
      <c r="E212" s="82"/>
      <c r="F212" s="82"/>
      <c r="G212" s="91">
        <f>G213</f>
        <v>500</v>
      </c>
      <c r="H212" s="91">
        <f>H213</f>
        <v>500</v>
      </c>
      <c r="I212" s="68">
        <f t="shared" si="2"/>
        <v>100</v>
      </c>
    </row>
    <row r="213" spans="1:9" ht="22.5">
      <c r="A213" s="92"/>
      <c r="B213" s="78" t="s">
        <v>548</v>
      </c>
      <c r="C213" s="81" t="s">
        <v>552</v>
      </c>
      <c r="D213" s="81" t="s">
        <v>477</v>
      </c>
      <c r="E213" s="82" t="s">
        <v>549</v>
      </c>
      <c r="F213" s="82"/>
      <c r="G213" s="91">
        <f>G214</f>
        <v>500</v>
      </c>
      <c r="H213" s="91">
        <f>H214</f>
        <v>500</v>
      </c>
      <c r="I213" s="68">
        <f t="shared" si="2"/>
        <v>100</v>
      </c>
    </row>
    <row r="214" spans="1:9" ht="12.75">
      <c r="A214" s="92"/>
      <c r="B214" s="78" t="s">
        <v>401</v>
      </c>
      <c r="C214" s="81" t="s">
        <v>552</v>
      </c>
      <c r="D214" s="81" t="s">
        <v>477</v>
      </c>
      <c r="E214" s="82" t="s">
        <v>549</v>
      </c>
      <c r="F214" s="82">
        <v>610</v>
      </c>
      <c r="G214" s="91">
        <v>500</v>
      </c>
      <c r="H214" s="91">
        <v>500</v>
      </c>
      <c r="I214" s="68">
        <f t="shared" si="2"/>
        <v>100</v>
      </c>
    </row>
    <row r="215" spans="1:9" ht="12.75">
      <c r="A215" s="92"/>
      <c r="B215" s="78" t="s">
        <v>408</v>
      </c>
      <c r="C215" s="81">
        <v>10</v>
      </c>
      <c r="D215" s="81" t="s">
        <v>466</v>
      </c>
      <c r="E215" s="82"/>
      <c r="F215" s="82"/>
      <c r="G215" s="91">
        <f>G216+G218</f>
        <v>3290.9</v>
      </c>
      <c r="H215" s="91">
        <f>H216+H218</f>
        <v>1355.9</v>
      </c>
      <c r="I215" s="68">
        <f t="shared" si="2"/>
        <v>41.201495031754234</v>
      </c>
    </row>
    <row r="216" spans="1:9" ht="22.5">
      <c r="A216" s="92"/>
      <c r="B216" s="78" t="s">
        <v>394</v>
      </c>
      <c r="C216" s="81">
        <v>10</v>
      </c>
      <c r="D216" s="81" t="s">
        <v>466</v>
      </c>
      <c r="E216" s="82" t="s">
        <v>523</v>
      </c>
      <c r="F216" s="82"/>
      <c r="G216" s="91">
        <f>G217</f>
        <v>700</v>
      </c>
      <c r="H216" s="91">
        <f>H217</f>
        <v>0</v>
      </c>
      <c r="I216" s="68">
        <f t="shared" si="2"/>
        <v>0</v>
      </c>
    </row>
    <row r="217" spans="1:9" ht="22.5">
      <c r="A217" s="92"/>
      <c r="B217" s="78" t="s">
        <v>411</v>
      </c>
      <c r="C217" s="81">
        <v>10</v>
      </c>
      <c r="D217" s="81" t="s">
        <v>466</v>
      </c>
      <c r="E217" s="82" t="s">
        <v>523</v>
      </c>
      <c r="F217" s="82">
        <v>320</v>
      </c>
      <c r="G217" s="91">
        <v>700</v>
      </c>
      <c r="H217" s="91">
        <v>0</v>
      </c>
      <c r="I217" s="68">
        <f t="shared" si="2"/>
        <v>0</v>
      </c>
    </row>
    <row r="218" spans="1:9" ht="33.75">
      <c r="A218" s="92"/>
      <c r="B218" s="78" t="s">
        <v>539</v>
      </c>
      <c r="C218" s="81">
        <v>10</v>
      </c>
      <c r="D218" s="81" t="s">
        <v>466</v>
      </c>
      <c r="E218" s="82" t="s">
        <v>540</v>
      </c>
      <c r="F218" s="82"/>
      <c r="G218" s="91">
        <f>G219</f>
        <v>2590.9</v>
      </c>
      <c r="H218" s="91">
        <f>H219</f>
        <v>1355.9</v>
      </c>
      <c r="I218" s="68">
        <f t="shared" si="2"/>
        <v>52.333166081284496</v>
      </c>
    </row>
    <row r="219" spans="1:9" ht="33.75">
      <c r="A219" s="92"/>
      <c r="B219" s="78" t="s">
        <v>553</v>
      </c>
      <c r="C219" s="81">
        <v>10</v>
      </c>
      <c r="D219" s="81" t="s">
        <v>466</v>
      </c>
      <c r="E219" s="82" t="s">
        <v>554</v>
      </c>
      <c r="F219" s="82"/>
      <c r="G219" s="91">
        <f>G220</f>
        <v>2590.9</v>
      </c>
      <c r="H219" s="91">
        <f>H220</f>
        <v>1355.9</v>
      </c>
      <c r="I219" s="68">
        <f t="shared" si="2"/>
        <v>52.333166081284496</v>
      </c>
    </row>
    <row r="220" spans="1:9" ht="12.75">
      <c r="A220" s="92"/>
      <c r="B220" s="78" t="s">
        <v>409</v>
      </c>
      <c r="C220" s="81">
        <v>10</v>
      </c>
      <c r="D220" s="81" t="s">
        <v>466</v>
      </c>
      <c r="E220" s="82" t="s">
        <v>554</v>
      </c>
      <c r="F220" s="82">
        <v>310</v>
      </c>
      <c r="G220" s="91">
        <v>2590.9</v>
      </c>
      <c r="H220" s="91">
        <v>1355.9</v>
      </c>
      <c r="I220" s="68">
        <f t="shared" si="2"/>
        <v>52.333166081284496</v>
      </c>
    </row>
    <row r="221" spans="1:9" ht="12.75">
      <c r="A221" s="92"/>
      <c r="B221" s="78" t="s">
        <v>412</v>
      </c>
      <c r="C221" s="81">
        <v>10</v>
      </c>
      <c r="D221" s="81" t="s">
        <v>477</v>
      </c>
      <c r="E221" s="82"/>
      <c r="F221" s="82"/>
      <c r="G221" s="91">
        <f>G222</f>
        <v>24144.7</v>
      </c>
      <c r="H221" s="91">
        <f>H222</f>
        <v>23860.6</v>
      </c>
      <c r="I221" s="68">
        <f t="shared" si="2"/>
        <v>98.8233442536043</v>
      </c>
    </row>
    <row r="222" spans="1:9" ht="33.75">
      <c r="A222" s="92"/>
      <c r="B222" s="78" t="s">
        <v>539</v>
      </c>
      <c r="C222" s="81">
        <v>10</v>
      </c>
      <c r="D222" s="81" t="s">
        <v>477</v>
      </c>
      <c r="E222" s="82" t="s">
        <v>540</v>
      </c>
      <c r="F222" s="82"/>
      <c r="G222" s="91">
        <f>G223+G225</f>
        <v>24144.7</v>
      </c>
      <c r="H222" s="91">
        <f>H223+H225</f>
        <v>23860.6</v>
      </c>
      <c r="I222" s="68">
        <f t="shared" si="2"/>
        <v>98.8233442536043</v>
      </c>
    </row>
    <row r="223" spans="1:9" ht="12.75">
      <c r="A223" s="92"/>
      <c r="B223" s="78" t="s">
        <v>555</v>
      </c>
      <c r="C223" s="81">
        <v>10</v>
      </c>
      <c r="D223" s="81" t="s">
        <v>477</v>
      </c>
      <c r="E223" s="82" t="s">
        <v>556</v>
      </c>
      <c r="F223" s="82"/>
      <c r="G223" s="91">
        <f>G224</f>
        <v>10560.1</v>
      </c>
      <c r="H223" s="91">
        <f>H224</f>
        <v>10560.1</v>
      </c>
      <c r="I223" s="68">
        <f t="shared" si="2"/>
        <v>100</v>
      </c>
    </row>
    <row r="224" spans="1:9" ht="22.5">
      <c r="A224" s="92"/>
      <c r="B224" s="78" t="s">
        <v>411</v>
      </c>
      <c r="C224" s="81">
        <v>10</v>
      </c>
      <c r="D224" s="81" t="s">
        <v>477</v>
      </c>
      <c r="E224" s="82" t="s">
        <v>556</v>
      </c>
      <c r="F224" s="82">
        <v>320</v>
      </c>
      <c r="G224" s="91">
        <v>10560.1</v>
      </c>
      <c r="H224" s="91">
        <v>10560.1</v>
      </c>
      <c r="I224" s="68">
        <f t="shared" si="2"/>
        <v>100</v>
      </c>
    </row>
    <row r="225" spans="1:9" ht="33.75">
      <c r="A225" s="92"/>
      <c r="B225" s="78" t="s">
        <v>553</v>
      </c>
      <c r="C225" s="81" t="s">
        <v>504</v>
      </c>
      <c r="D225" s="81" t="s">
        <v>477</v>
      </c>
      <c r="E225" s="82" t="s">
        <v>554</v>
      </c>
      <c r="F225" s="82"/>
      <c r="G225" s="91">
        <f>G226</f>
        <v>13584.6</v>
      </c>
      <c r="H225" s="91">
        <f>H226</f>
        <v>13300.5</v>
      </c>
      <c r="I225" s="68">
        <f t="shared" si="2"/>
        <v>97.9086612782121</v>
      </c>
    </row>
    <row r="226" spans="1:9" ht="12.75">
      <c r="A226" s="92"/>
      <c r="B226" s="78" t="s">
        <v>392</v>
      </c>
      <c r="C226" s="81" t="s">
        <v>504</v>
      </c>
      <c r="D226" s="81" t="s">
        <v>477</v>
      </c>
      <c r="E226" s="82" t="s">
        <v>554</v>
      </c>
      <c r="F226" s="82">
        <v>410</v>
      </c>
      <c r="G226" s="91">
        <v>13584.6</v>
      </c>
      <c r="H226" s="91">
        <v>13300.5</v>
      </c>
      <c r="I226" s="68">
        <f t="shared" si="2"/>
        <v>97.9086612782121</v>
      </c>
    </row>
    <row r="227" spans="1:9" ht="12.75">
      <c r="A227" s="92"/>
      <c r="B227" s="78" t="s">
        <v>414</v>
      </c>
      <c r="C227" s="81">
        <v>11</v>
      </c>
      <c r="D227" s="81" t="s">
        <v>465</v>
      </c>
      <c r="E227" s="82"/>
      <c r="F227" s="82"/>
      <c r="G227" s="91">
        <f>G230+G228</f>
        <v>53694.6</v>
      </c>
      <c r="H227" s="91">
        <f>H230+H228</f>
        <v>41369.5</v>
      </c>
      <c r="I227" s="68">
        <f t="shared" si="2"/>
        <v>77.04592268123797</v>
      </c>
    </row>
    <row r="228" spans="1:9" ht="45">
      <c r="A228" s="92"/>
      <c r="B228" s="78" t="s">
        <v>538</v>
      </c>
      <c r="C228" s="81">
        <v>11</v>
      </c>
      <c r="D228" s="81" t="s">
        <v>465</v>
      </c>
      <c r="E228" s="82" t="s">
        <v>481</v>
      </c>
      <c r="F228" s="82"/>
      <c r="G228" s="91">
        <f>SUM(G229)</f>
        <v>30</v>
      </c>
      <c r="H228" s="91">
        <f>SUM(H229)</f>
        <v>30</v>
      </c>
      <c r="I228" s="68">
        <f t="shared" si="2"/>
        <v>100</v>
      </c>
    </row>
    <row r="229" spans="1:9" ht="12.75">
      <c r="A229" s="92"/>
      <c r="B229" s="78" t="s">
        <v>401</v>
      </c>
      <c r="C229" s="81">
        <v>11</v>
      </c>
      <c r="D229" s="81" t="s">
        <v>465</v>
      </c>
      <c r="E229" s="82" t="s">
        <v>481</v>
      </c>
      <c r="F229" s="82">
        <v>610</v>
      </c>
      <c r="G229" s="91">
        <v>30</v>
      </c>
      <c r="H229" s="91">
        <v>30</v>
      </c>
      <c r="I229" s="68">
        <f t="shared" si="2"/>
        <v>100</v>
      </c>
    </row>
    <row r="230" spans="1:9" ht="33.75">
      <c r="A230" s="92"/>
      <c r="B230" s="78" t="s">
        <v>557</v>
      </c>
      <c r="C230" s="81">
        <v>11</v>
      </c>
      <c r="D230" s="81" t="s">
        <v>465</v>
      </c>
      <c r="E230" s="82" t="s">
        <v>558</v>
      </c>
      <c r="F230" s="82"/>
      <c r="G230" s="91">
        <f>G231+G232</f>
        <v>53664.6</v>
      </c>
      <c r="H230" s="91">
        <f>H231+H232</f>
        <v>41339.5</v>
      </c>
      <c r="I230" s="68">
        <f t="shared" si="2"/>
        <v>77.03309071529463</v>
      </c>
    </row>
    <row r="231" spans="1:9" ht="12.75">
      <c r="A231" s="92"/>
      <c r="B231" s="78" t="s">
        <v>401</v>
      </c>
      <c r="C231" s="81">
        <v>11</v>
      </c>
      <c r="D231" s="81" t="s">
        <v>465</v>
      </c>
      <c r="E231" s="82" t="s">
        <v>558</v>
      </c>
      <c r="F231" s="82">
        <v>610</v>
      </c>
      <c r="G231" s="91">
        <v>49336.1</v>
      </c>
      <c r="H231" s="91">
        <v>37839.5</v>
      </c>
      <c r="I231" s="68">
        <f t="shared" si="2"/>
        <v>76.69738791675871</v>
      </c>
    </row>
    <row r="232" spans="1:9" ht="12.75">
      <c r="A232" s="92"/>
      <c r="B232" s="78" t="s">
        <v>382</v>
      </c>
      <c r="C232" s="81">
        <v>11</v>
      </c>
      <c r="D232" s="81" t="s">
        <v>465</v>
      </c>
      <c r="E232" s="82" t="s">
        <v>558</v>
      </c>
      <c r="F232" s="82">
        <v>620</v>
      </c>
      <c r="G232" s="91">
        <v>4328.5</v>
      </c>
      <c r="H232" s="91">
        <v>3500</v>
      </c>
      <c r="I232" s="68">
        <f aca="true" t="shared" si="3" ref="I232:I254">SUM(H232/G232*100)</f>
        <v>80.85942012244428</v>
      </c>
    </row>
    <row r="233" spans="1:9" ht="12.75">
      <c r="A233" s="88"/>
      <c r="B233" s="78" t="s">
        <v>415</v>
      </c>
      <c r="C233" s="81">
        <v>11</v>
      </c>
      <c r="D233" s="81" t="s">
        <v>474</v>
      </c>
      <c r="E233" s="82"/>
      <c r="F233" s="82"/>
      <c r="G233" s="91">
        <f>G234</f>
        <v>7235.3</v>
      </c>
      <c r="H233" s="91">
        <f>H234</f>
        <v>5800</v>
      </c>
      <c r="I233" s="68">
        <f t="shared" si="3"/>
        <v>80.16253645322239</v>
      </c>
    </row>
    <row r="234" spans="1:9" ht="33.75">
      <c r="A234" s="88"/>
      <c r="B234" s="78" t="s">
        <v>557</v>
      </c>
      <c r="C234" s="81">
        <v>11</v>
      </c>
      <c r="D234" s="81" t="s">
        <v>474</v>
      </c>
      <c r="E234" s="82" t="s">
        <v>558</v>
      </c>
      <c r="F234" s="82"/>
      <c r="G234" s="91">
        <f>G235</f>
        <v>7235.3</v>
      </c>
      <c r="H234" s="91">
        <f>H235</f>
        <v>5800</v>
      </c>
      <c r="I234" s="68">
        <f t="shared" si="3"/>
        <v>80.16253645322239</v>
      </c>
    </row>
    <row r="235" spans="1:9" ht="12.75">
      <c r="A235" s="88"/>
      <c r="B235" s="78" t="s">
        <v>382</v>
      </c>
      <c r="C235" s="81">
        <v>11</v>
      </c>
      <c r="D235" s="81" t="s">
        <v>474</v>
      </c>
      <c r="E235" s="82" t="s">
        <v>558</v>
      </c>
      <c r="F235" s="82">
        <v>620</v>
      </c>
      <c r="G235" s="91">
        <v>7235.3</v>
      </c>
      <c r="H235" s="91">
        <v>5800</v>
      </c>
      <c r="I235" s="68">
        <f t="shared" si="3"/>
        <v>80.16253645322239</v>
      </c>
    </row>
    <row r="236" spans="1:9" ht="12.75">
      <c r="A236" s="88"/>
      <c r="B236" s="78" t="s">
        <v>419</v>
      </c>
      <c r="C236" s="81">
        <v>14</v>
      </c>
      <c r="D236" s="81" t="s">
        <v>466</v>
      </c>
      <c r="E236" s="82"/>
      <c r="F236" s="82"/>
      <c r="G236" s="91">
        <f>G237</f>
        <v>23270.8</v>
      </c>
      <c r="H236" s="91">
        <f>H237</f>
        <v>21351.6</v>
      </c>
      <c r="I236" s="68">
        <f t="shared" si="3"/>
        <v>91.7527545249841</v>
      </c>
    </row>
    <row r="237" spans="1:9" ht="22.5">
      <c r="A237" s="88"/>
      <c r="B237" s="78" t="s">
        <v>548</v>
      </c>
      <c r="C237" s="81">
        <v>14</v>
      </c>
      <c r="D237" s="81" t="s">
        <v>466</v>
      </c>
      <c r="E237" s="82" t="s">
        <v>549</v>
      </c>
      <c r="F237" s="82"/>
      <c r="G237" s="91">
        <f>G238</f>
        <v>23270.8</v>
      </c>
      <c r="H237" s="91">
        <f>H238</f>
        <v>21351.6</v>
      </c>
      <c r="I237" s="68">
        <f t="shared" si="3"/>
        <v>91.7527545249841</v>
      </c>
    </row>
    <row r="238" spans="1:9" ht="12.75">
      <c r="A238" s="88"/>
      <c r="B238" s="78" t="s">
        <v>319</v>
      </c>
      <c r="C238" s="81">
        <v>14</v>
      </c>
      <c r="D238" s="81" t="s">
        <v>466</v>
      </c>
      <c r="E238" s="82" t="s">
        <v>549</v>
      </c>
      <c r="F238" s="82">
        <v>540</v>
      </c>
      <c r="G238" s="91">
        <v>23270.8</v>
      </c>
      <c r="H238" s="91">
        <v>21351.6</v>
      </c>
      <c r="I238" s="68">
        <f t="shared" si="3"/>
        <v>91.7527545249841</v>
      </c>
    </row>
    <row r="239" spans="1:9" ht="12.75">
      <c r="A239" s="58">
        <v>921</v>
      </c>
      <c r="B239" s="59" t="s">
        <v>559</v>
      </c>
      <c r="C239" s="60"/>
      <c r="D239" s="60"/>
      <c r="E239" s="58"/>
      <c r="F239" s="58"/>
      <c r="G239" s="76">
        <f>G240+G245+G248+G251</f>
        <v>52978.47</v>
      </c>
      <c r="H239" s="76">
        <f>H240+H245+H248+H251</f>
        <v>41520.07</v>
      </c>
      <c r="I239" s="63">
        <f t="shared" si="3"/>
        <v>78.37159132757137</v>
      </c>
    </row>
    <row r="240" spans="1:9" ht="22.5">
      <c r="A240" s="58"/>
      <c r="B240" s="64" t="s">
        <v>375</v>
      </c>
      <c r="C240" s="65" t="s">
        <v>465</v>
      </c>
      <c r="D240" s="65" t="s">
        <v>470</v>
      </c>
      <c r="E240" s="66"/>
      <c r="F240" s="66"/>
      <c r="G240" s="72">
        <f>G241</f>
        <v>11263.099999999999</v>
      </c>
      <c r="H240" s="72">
        <f>H241</f>
        <v>8210.6</v>
      </c>
      <c r="I240" s="68">
        <f t="shared" si="3"/>
        <v>72.89822517779298</v>
      </c>
    </row>
    <row r="241" spans="1:9" ht="33.75">
      <c r="A241" s="58"/>
      <c r="B241" s="64" t="s">
        <v>560</v>
      </c>
      <c r="C241" s="65" t="s">
        <v>465</v>
      </c>
      <c r="D241" s="65" t="s">
        <v>470</v>
      </c>
      <c r="E241" s="66" t="s">
        <v>561</v>
      </c>
      <c r="F241" s="66"/>
      <c r="G241" s="72">
        <f>G242+G243+G244</f>
        <v>11263.099999999999</v>
      </c>
      <c r="H241" s="72">
        <f>H242+H243+H244</f>
        <v>8210.6</v>
      </c>
      <c r="I241" s="68">
        <f t="shared" si="3"/>
        <v>72.89822517779298</v>
      </c>
    </row>
    <row r="242" spans="1:9" ht="22.5">
      <c r="A242" s="58"/>
      <c r="B242" s="64" t="s">
        <v>365</v>
      </c>
      <c r="C242" s="65" t="s">
        <v>465</v>
      </c>
      <c r="D242" s="65" t="s">
        <v>470</v>
      </c>
      <c r="E242" s="66" t="s">
        <v>561</v>
      </c>
      <c r="F242" s="66">
        <v>120</v>
      </c>
      <c r="G242" s="72">
        <v>10309.3</v>
      </c>
      <c r="H242" s="72">
        <v>7685.6</v>
      </c>
      <c r="I242" s="68">
        <f t="shared" si="3"/>
        <v>74.55016344465677</v>
      </c>
    </row>
    <row r="243" spans="1:9" ht="22.5">
      <c r="A243" s="58"/>
      <c r="B243" s="64" t="s">
        <v>369</v>
      </c>
      <c r="C243" s="65" t="s">
        <v>465</v>
      </c>
      <c r="D243" s="65" t="s">
        <v>470</v>
      </c>
      <c r="E243" s="66" t="s">
        <v>561</v>
      </c>
      <c r="F243" s="66">
        <v>240</v>
      </c>
      <c r="G243" s="72">
        <v>953.3</v>
      </c>
      <c r="H243" s="72">
        <v>525</v>
      </c>
      <c r="I243" s="68">
        <f t="shared" si="3"/>
        <v>55.071855659288794</v>
      </c>
    </row>
    <row r="244" spans="1:9" ht="12.75">
      <c r="A244" s="58"/>
      <c r="B244" s="64" t="s">
        <v>372</v>
      </c>
      <c r="C244" s="65" t="s">
        <v>465</v>
      </c>
      <c r="D244" s="65" t="s">
        <v>470</v>
      </c>
      <c r="E244" s="66" t="s">
        <v>561</v>
      </c>
      <c r="F244" s="66">
        <v>850</v>
      </c>
      <c r="G244" s="72">
        <v>0.5</v>
      </c>
      <c r="H244" s="72">
        <v>0</v>
      </c>
      <c r="I244" s="68">
        <f t="shared" si="3"/>
        <v>0</v>
      </c>
    </row>
    <row r="245" spans="1:9" ht="12.75">
      <c r="A245" s="58"/>
      <c r="B245" s="64" t="s">
        <v>388</v>
      </c>
      <c r="C245" s="65" t="s">
        <v>477</v>
      </c>
      <c r="D245" s="65" t="s">
        <v>504</v>
      </c>
      <c r="E245" s="66"/>
      <c r="F245" s="58"/>
      <c r="G245" s="72">
        <f>G246</f>
        <v>480</v>
      </c>
      <c r="H245" s="72">
        <f>H246</f>
        <v>248</v>
      </c>
      <c r="I245" s="68">
        <f t="shared" si="3"/>
        <v>51.66666666666667</v>
      </c>
    </row>
    <row r="246" spans="1:9" ht="22.5">
      <c r="A246" s="58"/>
      <c r="B246" s="64" t="s">
        <v>389</v>
      </c>
      <c r="C246" s="65" t="s">
        <v>477</v>
      </c>
      <c r="D246" s="65" t="s">
        <v>504</v>
      </c>
      <c r="E246" s="66" t="s">
        <v>519</v>
      </c>
      <c r="F246" s="66"/>
      <c r="G246" s="72">
        <f>G247</f>
        <v>480</v>
      </c>
      <c r="H246" s="72">
        <f>H247</f>
        <v>248</v>
      </c>
      <c r="I246" s="68">
        <f t="shared" si="3"/>
        <v>51.66666666666667</v>
      </c>
    </row>
    <row r="247" spans="1:9" ht="22.5">
      <c r="A247" s="58"/>
      <c r="B247" s="64" t="s">
        <v>369</v>
      </c>
      <c r="C247" s="65" t="s">
        <v>477</v>
      </c>
      <c r="D247" s="65" t="s">
        <v>504</v>
      </c>
      <c r="E247" s="66" t="s">
        <v>519</v>
      </c>
      <c r="F247" s="66">
        <v>240</v>
      </c>
      <c r="G247" s="67">
        <v>480</v>
      </c>
      <c r="H247" s="67">
        <v>248</v>
      </c>
      <c r="I247" s="68">
        <f t="shared" si="3"/>
        <v>51.66666666666667</v>
      </c>
    </row>
    <row r="248" spans="1:9" ht="12.75">
      <c r="A248" s="58"/>
      <c r="B248" s="64" t="s">
        <v>562</v>
      </c>
      <c r="C248" s="65" t="s">
        <v>487</v>
      </c>
      <c r="D248" s="65" t="s">
        <v>465</v>
      </c>
      <c r="E248" s="66"/>
      <c r="F248" s="66"/>
      <c r="G248" s="67">
        <f>G249</f>
        <v>51.37</v>
      </c>
      <c r="H248" s="67">
        <f>H249</f>
        <v>51.37</v>
      </c>
      <c r="I248" s="68">
        <f t="shared" si="3"/>
        <v>100</v>
      </c>
    </row>
    <row r="249" spans="1:9" ht="33.75">
      <c r="A249" s="58"/>
      <c r="B249" s="64" t="s">
        <v>560</v>
      </c>
      <c r="C249" s="65" t="s">
        <v>487</v>
      </c>
      <c r="D249" s="65" t="s">
        <v>465</v>
      </c>
      <c r="E249" s="66" t="s">
        <v>561</v>
      </c>
      <c r="F249" s="66"/>
      <c r="G249" s="67">
        <f>G250</f>
        <v>51.37</v>
      </c>
      <c r="H249" s="67">
        <f>H250</f>
        <v>51.37</v>
      </c>
      <c r="I249" s="68">
        <f t="shared" si="3"/>
        <v>100</v>
      </c>
    </row>
    <row r="250" spans="1:9" ht="12.75">
      <c r="A250" s="58"/>
      <c r="B250" s="64" t="s">
        <v>416</v>
      </c>
      <c r="C250" s="65" t="s">
        <v>487</v>
      </c>
      <c r="D250" s="65" t="s">
        <v>465</v>
      </c>
      <c r="E250" s="66" t="s">
        <v>561</v>
      </c>
      <c r="F250" s="66">
        <v>730</v>
      </c>
      <c r="G250" s="67">
        <v>51.37</v>
      </c>
      <c r="H250" s="67">
        <v>51.37</v>
      </c>
      <c r="I250" s="68">
        <f t="shared" si="3"/>
        <v>100</v>
      </c>
    </row>
    <row r="251" spans="1:9" ht="22.5">
      <c r="A251" s="58"/>
      <c r="B251" s="64" t="s">
        <v>417</v>
      </c>
      <c r="C251" s="65" t="s">
        <v>507</v>
      </c>
      <c r="D251" s="65" t="s">
        <v>465</v>
      </c>
      <c r="E251" s="66"/>
      <c r="F251" s="66"/>
      <c r="G251" s="67">
        <f>G252</f>
        <v>41184</v>
      </c>
      <c r="H251" s="67">
        <f>H252</f>
        <v>33010.1</v>
      </c>
      <c r="I251" s="68">
        <f t="shared" si="3"/>
        <v>80.15272921522921</v>
      </c>
    </row>
    <row r="252" spans="1:9" ht="33.75">
      <c r="A252" s="66"/>
      <c r="B252" s="64" t="s">
        <v>560</v>
      </c>
      <c r="C252" s="65" t="s">
        <v>507</v>
      </c>
      <c r="D252" s="65" t="s">
        <v>465</v>
      </c>
      <c r="E252" s="66" t="s">
        <v>561</v>
      </c>
      <c r="F252" s="66"/>
      <c r="G252" s="67">
        <f>G253</f>
        <v>41184</v>
      </c>
      <c r="H252" s="67">
        <f>H253</f>
        <v>33010.1</v>
      </c>
      <c r="I252" s="68">
        <f t="shared" si="3"/>
        <v>80.15272921522921</v>
      </c>
    </row>
    <row r="253" spans="1:9" ht="12.75">
      <c r="A253" s="66"/>
      <c r="B253" s="64" t="s">
        <v>418</v>
      </c>
      <c r="C253" s="65" t="s">
        <v>507</v>
      </c>
      <c r="D253" s="65" t="s">
        <v>465</v>
      </c>
      <c r="E253" s="66" t="s">
        <v>561</v>
      </c>
      <c r="F253" s="66">
        <v>510</v>
      </c>
      <c r="G253" s="67">
        <v>41184</v>
      </c>
      <c r="H253" s="67">
        <v>33010.1</v>
      </c>
      <c r="I253" s="68">
        <f t="shared" si="3"/>
        <v>80.15272921522921</v>
      </c>
    </row>
    <row r="254" spans="1:9" ht="12.75">
      <c r="A254" s="58"/>
      <c r="B254" s="59" t="s">
        <v>564</v>
      </c>
      <c r="C254" s="58"/>
      <c r="D254" s="58"/>
      <c r="E254" s="58"/>
      <c r="F254" s="58"/>
      <c r="G254" s="95">
        <f>G239+G148+G17+G7</f>
        <v>1126413.8900000001</v>
      </c>
      <c r="H254" s="95">
        <f>H239+H148+H17+H7</f>
        <v>694670.85</v>
      </c>
      <c r="I254" s="63">
        <f t="shared" si="3"/>
        <v>61.6710124197776</v>
      </c>
    </row>
  </sheetData>
  <sheetProtection/>
  <mergeCells count="10">
    <mergeCell ref="D1:F1"/>
    <mergeCell ref="A2:I2"/>
    <mergeCell ref="A4:A5"/>
    <mergeCell ref="B4:B5"/>
    <mergeCell ref="C4:D5"/>
    <mergeCell ref="E4:E5"/>
    <mergeCell ref="F4:F5"/>
    <mergeCell ref="G4:G5"/>
    <mergeCell ref="H4:H5"/>
    <mergeCell ref="I4:I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71.421875" style="6" customWidth="1"/>
    <col min="2" max="2" width="20.140625" style="6" customWidth="1"/>
    <col min="3" max="4" width="13.57421875" style="6" customWidth="1"/>
  </cols>
  <sheetData>
    <row r="1" spans="1:4" s="1" customFormat="1" ht="15" customHeight="1">
      <c r="A1" s="96" t="s">
        <v>454</v>
      </c>
      <c r="B1" s="97"/>
      <c r="C1" s="97"/>
      <c r="D1" s="97"/>
    </row>
    <row r="2" spans="1:4" ht="12.75">
      <c r="A2" s="8"/>
      <c r="B2" s="31"/>
      <c r="C2" s="31"/>
      <c r="D2" s="8" t="s">
        <v>453</v>
      </c>
    </row>
    <row r="3" spans="1:4" ht="67.5" customHeight="1">
      <c r="A3" s="9" t="s">
        <v>0</v>
      </c>
      <c r="B3" s="9" t="s">
        <v>420</v>
      </c>
      <c r="C3" s="9" t="s">
        <v>2</v>
      </c>
      <c r="D3" s="9" t="s">
        <v>3</v>
      </c>
    </row>
    <row r="4" spans="1:4" ht="13.5" thickBot="1">
      <c r="A4" s="9" t="s">
        <v>4</v>
      </c>
      <c r="B4" s="32">
        <v>2</v>
      </c>
      <c r="C4" s="32">
        <v>3</v>
      </c>
      <c r="D4" s="32">
        <v>4</v>
      </c>
    </row>
    <row r="5" spans="1:4" ht="12.75">
      <c r="A5" s="33" t="s">
        <v>421</v>
      </c>
      <c r="B5" s="34" t="s">
        <v>6</v>
      </c>
      <c r="C5" s="35">
        <v>310927736.78</v>
      </c>
      <c r="D5" s="36">
        <v>178528590.15</v>
      </c>
    </row>
    <row r="6" spans="1:4" ht="12.75">
      <c r="A6" s="37" t="s">
        <v>7</v>
      </c>
      <c r="B6" s="38"/>
      <c r="C6" s="39"/>
      <c r="D6" s="40"/>
    </row>
    <row r="7" spans="1:4" ht="12.75">
      <c r="A7" s="33" t="s">
        <v>422</v>
      </c>
      <c r="B7" s="41" t="s">
        <v>6</v>
      </c>
      <c r="C7" s="24">
        <v>-13766280</v>
      </c>
      <c r="D7" s="42">
        <v>-13766280</v>
      </c>
    </row>
    <row r="8" spans="1:4" ht="12.75">
      <c r="A8" s="37" t="s">
        <v>423</v>
      </c>
      <c r="B8" s="38"/>
      <c r="C8" s="39"/>
      <c r="D8" s="40"/>
    </row>
    <row r="9" spans="1:4" ht="12.75">
      <c r="A9" s="33" t="s">
        <v>424</v>
      </c>
      <c r="B9" s="41" t="s">
        <v>425</v>
      </c>
      <c r="C9" s="24">
        <v>-13766280</v>
      </c>
      <c r="D9" s="42">
        <v>-13766280</v>
      </c>
    </row>
    <row r="10" spans="1:4" ht="22.5">
      <c r="A10" s="33" t="s">
        <v>426</v>
      </c>
      <c r="B10" s="41" t="s">
        <v>427</v>
      </c>
      <c r="C10" s="24">
        <v>-13766280</v>
      </c>
      <c r="D10" s="42">
        <v>-13766280</v>
      </c>
    </row>
    <row r="11" spans="1:4" ht="22.5">
      <c r="A11" s="33" t="s">
        <v>428</v>
      </c>
      <c r="B11" s="41" t="s">
        <v>429</v>
      </c>
      <c r="C11" s="24">
        <v>-13766280</v>
      </c>
      <c r="D11" s="42">
        <v>-13766280</v>
      </c>
    </row>
    <row r="12" spans="1:4" ht="22.5">
      <c r="A12" s="33" t="s">
        <v>430</v>
      </c>
      <c r="B12" s="41" t="s">
        <v>431</v>
      </c>
      <c r="C12" s="24">
        <v>-13766280</v>
      </c>
      <c r="D12" s="42">
        <v>-13766280</v>
      </c>
    </row>
    <row r="13" spans="1:4" ht="12.75">
      <c r="A13" s="33" t="s">
        <v>432</v>
      </c>
      <c r="B13" s="41" t="s">
        <v>6</v>
      </c>
      <c r="C13" s="24">
        <v>0</v>
      </c>
      <c r="D13" s="42">
        <v>0</v>
      </c>
    </row>
    <row r="14" spans="1:4" ht="12.75">
      <c r="A14" s="37" t="s">
        <v>423</v>
      </c>
      <c r="B14" s="38"/>
      <c r="C14" s="39"/>
      <c r="D14" s="40"/>
    </row>
    <row r="15" spans="1:4" ht="12.75">
      <c r="A15" s="33" t="s">
        <v>433</v>
      </c>
      <c r="B15" s="41" t="s">
        <v>434</v>
      </c>
      <c r="C15" s="24">
        <v>324694016.78</v>
      </c>
      <c r="D15" s="42">
        <v>192294870.15</v>
      </c>
    </row>
    <row r="16" spans="1:4" ht="12.75">
      <c r="A16" s="33" t="s">
        <v>435</v>
      </c>
      <c r="B16" s="41" t="s">
        <v>436</v>
      </c>
      <c r="C16" s="24">
        <v>324694016.78</v>
      </c>
      <c r="D16" s="42">
        <v>192294870.15</v>
      </c>
    </row>
    <row r="17" spans="1:4" ht="12.75">
      <c r="A17" s="33" t="s">
        <v>437</v>
      </c>
      <c r="B17" s="41" t="s">
        <v>438</v>
      </c>
      <c r="C17" s="24">
        <v>-818380475.88</v>
      </c>
      <c r="D17" s="42">
        <v>-922131839.36</v>
      </c>
    </row>
    <row r="18" spans="1:4" ht="12.75">
      <c r="A18" s="33" t="s">
        <v>439</v>
      </c>
      <c r="B18" s="41" t="s">
        <v>440</v>
      </c>
      <c r="C18" s="24">
        <v>-818380475.88</v>
      </c>
      <c r="D18" s="42">
        <v>-922131839.36</v>
      </c>
    </row>
    <row r="19" spans="1:4" ht="12.75">
      <c r="A19" s="33" t="s">
        <v>441</v>
      </c>
      <c r="B19" s="41" t="s">
        <v>442</v>
      </c>
      <c r="C19" s="24">
        <v>-818380475.88</v>
      </c>
      <c r="D19" s="42">
        <v>-922131839.36</v>
      </c>
    </row>
    <row r="20" spans="1:4" ht="12.75">
      <c r="A20" s="33" t="s">
        <v>443</v>
      </c>
      <c r="B20" s="41" t="s">
        <v>444</v>
      </c>
      <c r="C20" s="24">
        <v>-818380475.88</v>
      </c>
      <c r="D20" s="42">
        <v>-922131839.36</v>
      </c>
    </row>
    <row r="21" spans="1:4" ht="12.75">
      <c r="A21" s="33" t="s">
        <v>445</v>
      </c>
      <c r="B21" s="41" t="s">
        <v>446</v>
      </c>
      <c r="C21" s="24">
        <v>1143074492.66</v>
      </c>
      <c r="D21" s="42">
        <v>1114426709.51</v>
      </c>
    </row>
    <row r="22" spans="1:4" ht="12.75">
      <c r="A22" s="33" t="s">
        <v>447</v>
      </c>
      <c r="B22" s="41" t="s">
        <v>448</v>
      </c>
      <c r="C22" s="24">
        <v>1143074492.66</v>
      </c>
      <c r="D22" s="42">
        <v>1114426709.51</v>
      </c>
    </row>
    <row r="23" spans="1:4" ht="12.75">
      <c r="A23" s="33" t="s">
        <v>449</v>
      </c>
      <c r="B23" s="41" t="s">
        <v>450</v>
      </c>
      <c r="C23" s="24">
        <v>1143074492.66</v>
      </c>
      <c r="D23" s="42">
        <v>1114426709.51</v>
      </c>
    </row>
    <row r="24" spans="1:4" ht="13.5" thickBot="1">
      <c r="A24" s="33" t="s">
        <v>451</v>
      </c>
      <c r="B24" s="43" t="s">
        <v>452</v>
      </c>
      <c r="C24" s="44">
        <v>1143074492.66</v>
      </c>
      <c r="D24" s="45">
        <v>1114426709.51</v>
      </c>
    </row>
    <row r="25" spans="1:4" ht="12.75">
      <c r="A25" s="25"/>
      <c r="B25" s="26"/>
      <c r="C25" s="27"/>
      <c r="D25" s="27"/>
    </row>
    <row r="26" spans="1:4" ht="12.75">
      <c r="A26" s="46"/>
      <c r="B26" s="47"/>
      <c r="C26" s="47"/>
      <c r="D26" s="47"/>
    </row>
  </sheetData>
  <sheetProtection/>
  <mergeCells count="1">
    <mergeCell ref="A1:D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ErshovaYY</dc:creator>
  <cp:keywords/>
  <dc:description/>
  <cp:lastModifiedBy>Timakova</cp:lastModifiedBy>
  <cp:lastPrinted>2021-10-15T06:50:23Z</cp:lastPrinted>
  <dcterms:created xsi:type="dcterms:W3CDTF">2021-10-14T05:46:51Z</dcterms:created>
  <dcterms:modified xsi:type="dcterms:W3CDTF">2021-10-15T07:07:04Z</dcterms:modified>
  <cp:category/>
  <cp:version/>
  <cp:contentType/>
  <cp:contentStatus/>
</cp:coreProperties>
</file>