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'Доходы'!$A$1:$E$1</definedName>
    <definedName name="__bookmark_2">'Доходы'!$A$2:$E$218</definedName>
    <definedName name="__bookmark_4">'Расходы'!$A$1:$F$1073</definedName>
    <definedName name="__bookmark_6">'Источники'!$A$1:$D$27</definedName>
    <definedName name="__bookmark_7">'Источники'!$A$28:$D$28</definedName>
    <definedName name="_xlnm.Print_Titles" localSheetId="0">'Доходы'!$2:$5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<sst xmlns="http://schemas.openxmlformats.org/spreadsheetml/2006/main" count="1314" uniqueCount="601">
  <si>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</si>
  <si>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</si>
  <si>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</si>
  <si>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</si>
  <si>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</si>
  <si>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</si>
  <si>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</si>
  <si>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</si>
  <si>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</si>
  <si>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</si>
  <si>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</si>
  <si>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</si>
  <si>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</si>
  <si>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</si>
  <si>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</si>
  <si>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</si>
  <si>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</si>
  <si>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</si>
  <si>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</si>
  <si>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</si>
  <si>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</si>
  <si>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</si>
  <si>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</si>
  <si>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</si>
  <si>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</si>
  <si>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</si>
  <si>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</si>
  <si>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</si>
  <si>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</si>
  <si>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</si>
  <si>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</si>
  <si>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</si>
  <si>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</si>
  <si>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</si>
  <si>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</si>
  <si>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</si>
  <si>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</si>
  <si>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</si>
  <si>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</si>
  <si>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</si>
  <si>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</si>
  <si>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</si>
  <si>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</si>
  <si>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</si>
  <si>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сельскохозяйственный налог</t>
  </si>
  <si>
    <t>000 10503000010000110</t>
  </si>
  <si>
    <t>182 10503010010000110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</si>
  <si>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</si>
  <si>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</si>
  <si>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</si>
  <si>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</si>
  <si>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</si>
  <si>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</si>
  <si>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</si>
  <si>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</si>
  <si>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</si>
  <si>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</si>
  <si>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</si>
  <si>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</si>
  <si>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</si>
  <si>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</si>
  <si>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</si>
  <si>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</si>
  <si>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</si>
  <si>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</si>
  <si>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</si>
  <si>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</si>
  <si>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</si>
  <si>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</si>
  <si>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</si>
  <si>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</si>
  <si>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</si>
  <si>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</si>
  <si>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</si>
  <si>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</si>
  <si>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</si>
  <si>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</si>
  <si>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</si>
  <si>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</si>
  <si>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</si>
  <si>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905 11105025050000120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</si>
  <si>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</si>
  <si>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</si>
  <si>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</si>
  <si>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905 11105035050000120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</si>
  <si>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</si>
  <si>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</si>
  <si>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</si>
  <si>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</si>
  <si>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</si>
  <si>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905 11105314100000120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</si>
  <si>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</si>
  <si>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</si>
  <si>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</si>
  <si>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000 11105410000000120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</si>
  <si>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</si>
  <si>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905 11105410050000120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</si>
  <si>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</si>
  <si>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</si>
  <si>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</si>
  <si>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806 11105430050000120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</si>
  <si>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</si>
  <si>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</si>
  <si>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</si>
  <si>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</si>
  <si>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</si>
  <si>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905 11107015050000120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</si>
  <si>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</si>
  <si>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</si>
  <si>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</si>
  <si>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</si>
  <si>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</si>
  <si>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</si>
  <si>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</si>
  <si>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</si>
  <si>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</si>
  <si>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</si>
  <si>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</si>
  <si>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</si>
  <si>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</si>
  <si>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</si>
  <si>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</si>
  <si>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</si>
  <si>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</si>
  <si>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</si>
  <si>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</si>
  <si>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</si>
  <si>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</si>
  <si>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</si>
  <si>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</si>
  <si>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</si>
  <si>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</si>
  <si>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</si>
  <si>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</si>
  <si>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</si>
  <si>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</si>
  <si>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547 11301995050000130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</si>
  <si>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</si>
  <si>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</si>
  <si>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</si>
  <si>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</si>
  <si>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</si>
  <si>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</si>
  <si>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</si>
  <si>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</si>
  <si>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</si>
  <si>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</si>
  <si>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</si>
  <si>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</si>
  <si>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</si>
  <si>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905 11406013050000430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</si>
  <si>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</si>
  <si>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</si>
  <si>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</si>
  <si>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905 11406025050000430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</si>
  <si>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</si>
  <si>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</si>
  <si>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</si>
  <si>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</si>
  <si>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</si>
  <si>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</si>
  <si>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</si>
  <si>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715 11601053010000140</t>
  </si>
  <si>
    <t>733 11601053010000140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</si>
  <si>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</si>
  <si>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</si>
  <si>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</si>
  <si>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715 11601063010000140</t>
  </si>
  <si>
    <t>733 11601063010000140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</si>
  <si>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</si>
  <si>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</si>
  <si>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</si>
  <si>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715 11601073010000140</t>
  </si>
  <si>
    <t>733 11601073010000140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</si>
  <si>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</si>
  <si>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</si>
  <si>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</si>
  <si>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</si>
  <si>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</si>
  <si>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715 11601083010000140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</si>
  <si>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</si>
  <si>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</si>
  <si>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</si>
  <si>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715 11601093010000140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</si>
  <si>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</si>
  <si>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</si>
  <si>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</si>
  <si>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715 11601103010000140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</si>
  <si>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</si>
  <si>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</si>
  <si>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</si>
  <si>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715 11601113010000140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</si>
  <si>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</si>
  <si>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</si>
  <si>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</si>
  <si>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715 11601133010000140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</si>
  <si>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</si>
  <si>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</si>
  <si>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</si>
  <si>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715 11601143010000140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</si>
  <si>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</si>
  <si>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</si>
  <si>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</si>
  <si>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715 11601153010000140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</si>
  <si>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</si>
  <si>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</si>
  <si>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</si>
  <si>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715 11601173010000140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</si>
  <si>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</si>
  <si>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</si>
  <si>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</si>
  <si>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715 11601193010000140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</si>
  <si>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</si>
  <si>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</si>
  <si>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</si>
  <si>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715 11601203010000140</t>
  </si>
  <si>
    <t>733 11601203010000140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</si>
  <si>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</si>
  <si>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</si>
  <si>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</si>
  <si>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</si>
  <si>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</si>
  <si>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547 11607010050000140</t>
  </si>
  <si>
    <t>905 11607010050000140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</si>
  <si>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</si>
  <si>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</si>
  <si>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</si>
  <si>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547 11607090050000140</t>
  </si>
  <si>
    <t>705 11607090050000140</t>
  </si>
  <si>
    <t>905 11607090050000140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</si>
  <si>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</si>
  <si>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</si>
  <si>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</si>
  <si>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</si>
  <si>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</si>
  <si>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</si>
  <si>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188 11610123010000140</t>
  </si>
  <si>
    <t>415 11610123010000140</t>
  </si>
  <si>
    <t>720 11610123010000140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</si>
  <si>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</si>
  <si>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</si>
  <si>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</si>
  <si>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</si>
  <si>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</si>
  <si>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720 11611050010000140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</si>
  <si>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</si>
  <si>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</si>
  <si>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</si>
  <si>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</si>
  <si>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</si>
  <si>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905 11701050050000180</t>
  </si>
  <si>
    <t>921 11701050050000180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</si>
  <si>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</si>
  <si>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</si>
  <si>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</si>
  <si>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547 11705050050000180</t>
  </si>
  <si>
    <t>705 11705050050000180</t>
  </si>
  <si>
    <t>905 11705050050000180</t>
  </si>
  <si>
    <t>Инициативные платежи</t>
  </si>
  <si>
    <t>000 11715000000000150</t>
  </si>
  <si>
    <t>Инициативные платежи, зачисляемые в бюджеты муниципальных районов</t>
  </si>
  <si>
    <t>547 11715030050000150</t>
  </si>
  <si>
    <t>905 11715030050000150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</si>
  <si>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</si>
  <si>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000 11716000000000180</t>
  </si>
  <si>
    <t>Прочие неналоговые доходы бюджетов муниципальных районов в части невыясненных поступлений, по которым не осуществлен возврат (уточнение) не позднее трех лет со дня их зачисления на единый счет бюджета муниципального района</t>
  </si>
  <si>
    <t>905 11716000050000180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</si>
  <si>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</si>
  <si>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</si>
  <si>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</si>
  <si>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</si>
  <si>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</si>
  <si>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</si>
  <si>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</si>
  <si>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</si>
  <si>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</si>
  <si>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921 20215001050000150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</si>
  <si>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</si>
  <si>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</si>
  <si>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</si>
  <si>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921 20215002050000150</t>
  </si>
  <si>
    <t>Прочие дотации</t>
  </si>
  <si>
    <t>000 20219999000000150</t>
  </si>
  <si>
    <t>Прочие дотации бюджетам муниципальных районов</t>
  </si>
  <si>
    <t>921 20219999050000150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</si>
  <si>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</si>
  <si>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</si>
  <si>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</si>
  <si>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</si>
  <si>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</si>
  <si>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547 20220077050000150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</si>
  <si>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</si>
  <si>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</si>
  <si>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</si>
  <si>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905 20220299050000150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</si>
  <si>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</si>
  <si>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</si>
  <si>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</si>
  <si>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905 20220302050000150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</si>
  <si>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</si>
  <si>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</si>
  <si>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</si>
  <si>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905 20225497050000150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</si>
  <si>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</si>
  <si>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</si>
  <si>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</si>
  <si>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905 20225519050000150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</si>
  <si>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</si>
  <si>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</si>
  <si>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</si>
  <si>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547 20225555050000150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</si>
  <si>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</si>
  <si>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</si>
  <si>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муниципальных районов на обеспечение комплексного развития сельских территорий</t>
  </si>
  <si>
    <t>905 20225576050000150</t>
  </si>
  <si>
    <t>Субсидии бюджетам на реализацию мероприятий по модернизации школьных систем образования</t>
  </si>
  <si>
    <t>000 20225750000000150</t>
  </si>
  <si>
    <t>Субсидии бюджетам муниципальных районов на реализацию мероприятий по модернизации школьных систем образования</t>
  </si>
  <si>
    <t>905 20225750050000150</t>
  </si>
  <si>
    <t>Субсидии бюджетам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</si>
  <si>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000 20227227000000150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</si>
  <si>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</si>
  <si>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905 20227227050000150</t>
  </si>
  <si>
    <t>Прочие субсидии</t>
  </si>
  <si>
    <t>000 20229999000000150</t>
  </si>
  <si>
    <t>Прочие субсидии бюджетам муниципальных районов</t>
  </si>
  <si>
    <t>547 20229999050000150</t>
  </si>
  <si>
    <t>905 20229999050000150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</si>
  <si>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</si>
  <si>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</si>
  <si>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</si>
  <si>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</si>
  <si>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</si>
  <si>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547 20230024050000150</t>
  </si>
  <si>
    <t>905 20230024050000150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</si>
  <si>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</si>
  <si>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</si>
  <si>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</si>
  <si>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547 20230027050000150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</si>
  <si>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</si>
  <si>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</si>
  <si>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</si>
  <si>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905 20235082050000150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</si>
  <si>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</si>
  <si>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</si>
  <si>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</si>
  <si>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547 20235120050000150</t>
  </si>
  <si>
    <t>Прочие субвенции</t>
  </si>
  <si>
    <t>000 20239999000000150</t>
  </si>
  <si>
    <t>Прочие субвенции бюджетам муниципальных районов</t>
  </si>
  <si>
    <t>547 20239999050000150</t>
  </si>
  <si>
    <t>921 20239999050000150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</si>
  <si>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</si>
  <si>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</si>
  <si>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</si>
  <si>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</si>
  <si>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</si>
  <si>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547 20240014050000150</t>
  </si>
  <si>
    <t>548 20240014050000150</t>
  </si>
  <si>
    <t>905 20240014050000150</t>
  </si>
  <si>
    <t>921 20240014050000150</t>
  </si>
  <si>
    <t>Межбюджетные трансферты, передаваемые бюджетам на поддержку отрасли культуры</t>
  </si>
  <si>
    <t>000 20245519000000150</t>
  </si>
  <si>
    <t>Межбюджетные трансферты, передаваемые бюджетам муниципальных районов на поддержку отрасли культуры</t>
  </si>
  <si>
    <t>905 20245519050000150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</si>
  <si>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</si>
  <si>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</si>
  <si>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</si>
  <si>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905 20249999050000150</t>
  </si>
  <si>
    <t>921 20249999050000150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</si>
  <si>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</si>
  <si>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</si>
  <si>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</si>
  <si>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</si>
  <si>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547 20705030050000150</t>
  </si>
  <si>
    <t>905 20705030050000150</t>
  </si>
  <si>
    <t>921 20705030050000150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</si>
  <si>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</si>
  <si>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</si>
  <si>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</si>
  <si>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</si>
  <si>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</si>
  <si>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</si>
  <si>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</si>
  <si>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</si>
  <si>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автономными учреждениями остатков субсидий прошлых лет</t>
  </si>
  <si>
    <t>905 21805020050000150</t>
  </si>
  <si>
    <t>Доходы бюджетов муниципальных районов от возврата иными организациями остатков субсидий прошлых лет</t>
  </si>
  <si>
    <t>905 21805030050000150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</si>
  <si>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</si>
  <si>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</si>
  <si>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</si>
  <si>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</si>
  <si>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субсидий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из бюджетов муниципальных районов</t>
  </si>
  <si>
    <t>905 21925097050000150</t>
  </si>
  <si>
    <t>Возврат остатков субсидий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из бюджетов муниципальных районов</t>
  </si>
  <si>
    <t>905 21927567050000150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</si>
  <si>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</si>
  <si>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547 21960010050000150</t>
  </si>
  <si>
    <t>905 21960010050000150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</si>
  <si>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</si>
  <si>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"Повышение эффективности муниципального управления в Кинель-Черкасском районе Самарской области" на 2017-2025 годы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</si>
  <si>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</si>
  <si>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</si>
  <si>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расходов</t>
  </si>
  <si>
    <t>Непрограммные направления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</si>
  <si>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</si>
  <si>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</si>
  <si>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"Создание благоприятных условий для развития инвестиционной и инновационной деятельности на территории Кинель-Черкасского района Самарской области" на 2019-2027 годы</t>
  </si>
  <si>
    <t>Уплата налогов, сборов и иных платежей</t>
  </si>
  <si>
    <t>Муниципальная программа муниципального района Кинель-Черкасский Самарской области "Улучшение условий и охраны труда в муниципальном районе Кинель-Черкасский Самарской области" на 2018-2026 годы</t>
  </si>
  <si>
    <t>Муниципальная программа "Улучшение экологической ситуации на территории Кинель-Черкасского района Самарской области" на 2016-2027 годы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</si>
  <si>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</si>
  <si>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</si>
  <si>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</si>
  <si>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Муниципальная программа "Повышение эффективности управления имуществом и распоряжения земельными участками Кинель-Черкасского района Самарской области" на 2018-2026 годы</t>
  </si>
  <si>
    <t>Исполнение судебных актов</t>
  </si>
  <si>
    <t>Муниципальная программа "Благоустройство и содержание парковой и пешеходной зоны по ул.Красноармейская села Кинель-Черкассы Кинель-Черкасского района Самарской области" на 2018-2026 годы</t>
  </si>
  <si>
    <t>Муниципальная программа "Оптимизация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области" на 2018-2026 годы</t>
  </si>
  <si>
    <t>Расходы на выплаты персоналу казенных учреждений</t>
  </si>
  <si>
    <t>Муниципальная программа "Обеспечение эффективного функционирования вспомогательных служб деятельности муниципальных учреждений Кинель-Черкасского района Самарской области " на 2018-2026 годы</t>
  </si>
  <si>
    <t>Муниципальная программа "Информирование населения о деятельности органов местного самоуправления Кинель-Черкасского района Самарской области" на 2016-2027 годы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</si>
  <si>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</si>
  <si>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пожарная безопасность</t>
  </si>
  <si>
    <t>Социальное обеспечение населения</t>
  </si>
  <si>
    <t>Иные выплаты населению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</si>
  <si>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</si>
  <si>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терроризма и экстремизма на территории Кинель-Черкасского района Самарской области" на 2018-2026 годы</t>
  </si>
  <si>
    <t>Муниципальная программа "Комплексные меры по профилактике правонарушений и преступлений на территории Кинель-Черкасского района Самарской области" на 2019-2027 годы</t>
  </si>
  <si>
    <t>Сельское хозяйство и рыболовство</t>
  </si>
  <si>
    <t>Муниципальная программа муниципального района Кинель-Черкасский Самарской области "Развитие сельского хозяйства и регулирования рынков сельскохозяйственной продукции, сырья и продовольствия на 2014-2025 годы"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</si>
  <si>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</si>
  <si>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</si>
  <si>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Муниципальная программа муниципального района Кинель-Черкасский Самарской области "Формирование комфортной городской среды на 2018-2024 годы"</t>
  </si>
  <si>
    <t>Муниципальная программа "Повышение безопасности дорожного движения в Кинель-Черкасском районе Самарской области" на 2019-2027 годы</t>
  </si>
  <si>
    <t>Связь и информатика</t>
  </si>
  <si>
    <t>Муниципальная программа "Информационная среда Кинель-Черкасского района Самарской области" на 2016-2027 годы</t>
  </si>
  <si>
    <t>Другие вопросы в области национальной экономики</t>
  </si>
  <si>
    <t>Муниципальная программа "Развитие малого и среднего предпринимательства на территории Кинель-Черкасского района Самарской области" на 2016-2027 годы</t>
  </si>
  <si>
    <t>Субсидии автономным учреждениям</t>
  </si>
  <si>
    <t>Жилищное хозяйство</t>
  </si>
  <si>
    <t>Муниципальная программа "Развитие жилищного строительства на территории муниципального района Кинель-Черкасский Самарской области" до 2025 года</t>
  </si>
  <si>
    <t>Подпрограмма "Выполнение государственных обязательств по обеспечению жильем категорий граждан, установленных законодательством" до 2025 года</t>
  </si>
  <si>
    <t>Бюджетные инвестиции</t>
  </si>
  <si>
    <t>Муниципальная программа "Переселение граждан из аварийного жилищного фонда Кинель - Черкасского района Самарской области, признанного таковым до 1 января 2017 года" на 2019 - 2024 годы</t>
  </si>
  <si>
    <t>Коммунальное хозяйство</t>
  </si>
  <si>
    <t>Муниципальная программа "Комплексное развитие сельских территорий Кинель - Черкасского района Самарской области " на 2020 - 2025 годы</t>
  </si>
  <si>
    <t>Благоустройство</t>
  </si>
  <si>
    <t>Другие вопросы в области охраны окружающей среды</t>
  </si>
  <si>
    <t>Общее образование</t>
  </si>
  <si>
    <t>Муниципальная программа "Обеспечение пожарной безопасности образовательных учреждений Кинель-Черкасского района Самарской области" на 2016-2027 годы</t>
  </si>
  <si>
    <t>Муниципальная программа "Поэтапный переход на отпуск коммунальных услуг потребителям по приборам учета муниципального района Кинель-Черкасский Самарской области" на 2016-2027 годы</t>
  </si>
  <si>
    <t>Муниципальная программа "Укрепление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области" на 2016-2027 годы</t>
  </si>
  <si>
    <t>Дополнительное образование детей</t>
  </si>
  <si>
    <t>Субсидии бюджетным учреждениям</t>
  </si>
  <si>
    <t>Молодежная политика</t>
  </si>
  <si>
    <t>Муниципальная программа "Развитие и досуг детей Кинель-Черкасского района Самарской области" на 2018-2027 годы</t>
  </si>
  <si>
    <t>Премии и гранты</t>
  </si>
  <si>
    <t>Муниципальная программа "Молодежь Кинель-Черкасского района Самарской области" на 2018-2026 годы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</si>
  <si>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</si>
  <si>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</si>
  <si>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</si>
  <si>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</si>
  <si>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</si>
  <si>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Публичные нормативные социальные выплаты гражданам</t>
  </si>
  <si>
    <t>Социальное обслуживание населения</t>
  </si>
  <si>
    <t>Социальные выплаты гражданам, кроме публичных нормативных социальных выплат</t>
  </si>
  <si>
    <t>Охрана семьи и детства</t>
  </si>
  <si>
    <t>Другие вопросы в области социальной политики</t>
  </si>
  <si>
    <t>Физическая культура</t>
  </si>
  <si>
    <t>Муниципальная программа "Комплексные меры по развитию физической культуры и спорта в Кинель-Черкасском районе Самарской области" на 2016-2027 годы</t>
  </si>
  <si>
    <t>Массовый спорт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</si>
  <si>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</si>
  <si>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</si>
  <si>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</si>
  <si>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Прочие межбюджетные трансферты общего характера</t>
  </si>
  <si>
    <t>Муниципальная программа "Модернизация и развитие автомобильных дорог общего пользования местного значения муниципального района Кинель-Черкасский Самарской области" на 2014-2027 годы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</si>
  <si>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</si>
  <si>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</si>
  <si>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</si>
  <si>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</si>
  <si>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</si>
  <si>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</si>
  <si>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</si>
  <si>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</si>
  <si>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</si>
  <si>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000 01030100000000700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</si>
  <si>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</si>
  <si>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921 01030100050000710</t>
  </si>
  <si>
    <t>источники внешнего финансирования бюджета</t>
  </si>
  <si>
    <t xml:space="preserve"> 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</si>
  <si>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</si>
  <si>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</si>
  <si>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</si>
  <si>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</si>
  <si>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</si>
  <si>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</si>
  <si>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</si>
  <si>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</si>
  <si>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</si>
  <si>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</si>
  <si>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</si>
  <si>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921 01050201050000510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</si>
  <si>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</si>
  <si>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</si>
  <si>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</si>
  <si>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</si>
  <si>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</si>
  <si>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</si>
  <si>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</si>
  <si>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921 01050201050000610</t>
  </si>
  <si>
    <t>Доходы бюджета Кинель-Черкасского района по состоянию на 01.01.2023</t>
  </si>
  <si>
    <t>% исполнения</t>
  </si>
  <si>
    <t>тыс. рублей</t>
  </si>
  <si>
    <t>Код главного распорядителя бюджетных средств</t>
  </si>
  <si>
    <t xml:space="preserve">Наименование главного распорядителя средств бюджета района, раздела, подраздела, целевой статьи, подгруппы видов расходов </t>
  </si>
  <si>
    <t>Рз,Пр</t>
  </si>
  <si>
    <t>ЦСР</t>
  </si>
  <si>
    <t>ВР</t>
  </si>
  <si>
    <t>Бюджетные ассигнования</t>
  </si>
  <si>
    <t>Исполнение</t>
  </si>
  <si>
    <t>Собрание представителей Кинель-Черкасского района</t>
  </si>
  <si>
    <t>01</t>
  </si>
  <si>
    <t>03</t>
  </si>
  <si>
    <t>Непрограммные направления расходов бюджета района</t>
  </si>
  <si>
    <t>99 0 00 00000</t>
  </si>
  <si>
    <t>99 1 00 00000</t>
  </si>
  <si>
    <t>Администрация Кинель-Черкасского района</t>
  </si>
  <si>
    <t>02</t>
  </si>
  <si>
    <t>02 0 00 00000</t>
  </si>
  <si>
    <t>04</t>
  </si>
  <si>
    <t>01 0 00 00000</t>
  </si>
  <si>
    <t>04 0 00 00000</t>
  </si>
  <si>
    <t>61 0 00 00000</t>
  </si>
  <si>
    <t>05</t>
  </si>
  <si>
    <t>13</t>
  </si>
  <si>
    <t>07 0 00 00000</t>
  </si>
  <si>
    <t>08 0 00 00000</t>
  </si>
  <si>
    <t>09 0 00 00000</t>
  </si>
  <si>
    <t>12 0 00 00000</t>
  </si>
  <si>
    <t>Муниципальная программа " 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области" на 2017-2025 годы</t>
  </si>
  <si>
    <t>14 0 00 00000</t>
  </si>
  <si>
    <t>Муниципальная программа "Поддержка социально ориентированных некоммерческих организаций Кинель-Черкасского района Самарской области» на  2019-2027 годы</t>
  </si>
  <si>
    <t>17 0 00 00000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</si>
  <si>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</si>
  <si>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"Организация мобилизационной подготовки в Кинель-Черкасском районе Самарской области" на 2017-2025 годы</t>
  </si>
  <si>
    <t>20 0 00 00000</t>
  </si>
  <si>
    <t>10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</si>
  <si>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2018-2023 годы</t>
  </si>
  <si>
    <t>31 0 00 00000</t>
  </si>
  <si>
    <t>14</t>
  </si>
  <si>
    <t>33 0 00 00000</t>
  </si>
  <si>
    <t>45 0 00 00000</t>
  </si>
  <si>
    <t>09</t>
  </si>
  <si>
    <t>15 0 00 00000</t>
  </si>
  <si>
    <t>42 0 00 00000</t>
  </si>
  <si>
    <t>44 0 00 00000</t>
  </si>
  <si>
    <t>43 0 00 00000</t>
  </si>
  <si>
    <t>18 0 00 00000</t>
  </si>
  <si>
    <t>06</t>
  </si>
  <si>
    <t>07</t>
  </si>
  <si>
    <t>Муниципальная программа «Социальная поддержка отдельных категорий граждан 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2018-2026 годы</t>
  </si>
  <si>
    <t>10 0 00 00000</t>
  </si>
  <si>
    <t>Муниципальная программа «Развитие и досуг детей Кинель-Черкасского района Самарской области» на 2018-2024 годы</t>
  </si>
  <si>
    <t>74 0 00 00000</t>
  </si>
  <si>
    <t>Муниципальная программа «Создание благоприятных условий для привлечения и закрепления медицинских работников в учреждениях здравоохранения Кинель-Черкасского района Самарской области» на 2019-2027 годы</t>
  </si>
  <si>
    <t>19 0 00 00000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</si>
  <si>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</si>
  <si>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41 0 00 00000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</si>
  <si>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2014-2025 годы»</t>
  </si>
  <si>
    <t>Контрольно-счетная палата Кинель-Черкасского района</t>
  </si>
  <si>
    <t>Муниципальная программа "Осуществление внешнего муниципального финансового контроля муниципального района Кинель-Черкасский Самарской области" на 2019-2027 годы"</t>
  </si>
  <si>
    <t>16 0 00 00000</t>
  </si>
  <si>
    <t>Комитет по управлению имуществом Кинель-Черкасского района</t>
  </si>
  <si>
    <t>03 0 00 00000</t>
  </si>
  <si>
    <t>32 0 00 00000</t>
  </si>
  <si>
    <t>51 0 00 00000</t>
  </si>
  <si>
    <t>Подпрограмма «Формирование муниципального жилищного фонда» до 2025 года</t>
  </si>
  <si>
    <t>51 2 00 00000</t>
  </si>
  <si>
    <t>51 3 00 00000</t>
  </si>
  <si>
    <t>52 0 00 00000</t>
  </si>
  <si>
    <t>71 0 00 00000</t>
  </si>
  <si>
    <t>72 0 00 00000</t>
  </si>
  <si>
    <t>73 0 00 00000</t>
  </si>
  <si>
    <t>Муниципальная программа "Сохранение и развитие культуры Кинель-Черкасского района Самарской области" на 2022-2027 годы</t>
  </si>
  <si>
    <t>81 0 00 00000</t>
  </si>
  <si>
    <t>75 0 00 00000</t>
  </si>
  <si>
    <t>08</t>
  </si>
  <si>
    <t>Подпрограмма «Молодой семье-доступное жильё» до 2025 года</t>
  </si>
  <si>
    <t>51 1 00 00000</t>
  </si>
  <si>
    <t>Подпрограмма «Выполнение государственных обязательств по обеспечению жильем категорий граждан, установленных законодательством» до 2025 года</t>
  </si>
  <si>
    <t>11 0 00 00000</t>
  </si>
  <si>
    <t>Управление финансов Кинель-Черкасского района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</si>
  <si>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2018-2023 годы</t>
  </si>
  <si>
    <t>06 0 00 00000</t>
  </si>
  <si>
    <t>Муниципальная программа "Информационная среда Кинель-Черкасского района Самарской области" на 2016-2024 годы</t>
  </si>
  <si>
    <t>Обслуживание государственного внутреннего и муниципального долга</t>
  </si>
  <si>
    <t>ВСЕГО</t>
  </si>
  <si>
    <t>Расходы бюджета Кинель-Черкасского района по ведомственной структуре расходов бюджета по состоянию на 01.01.2023</t>
  </si>
  <si>
    <t>Муниципальная программа "Комплексное развитие сельских территорий муниципального района Кинель - Черкасский Самарской области " на 2020 - 2025 годы</t>
  </si>
  <si>
    <t>Источники финансирования дефицита бюджета Кинель-Черкасского района по состоянию на 01.01.2023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</si>
</sst>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0,"/>
    <numFmt numFmtId="176" formatCode="#,##0.0,"/>
    <numFmt numFmtId="177" formatCode="00000000"/>
    <numFmt numFmtId="178" formatCode="#,##0.00;[Red]\-#,##0.00;0.00"/>
    <numFmt numFmtId="179" formatCode="000"/>
    <numFmt numFmtId="180" formatCode="0\.00"/>
    <numFmt numFmtId="181" formatCode="00\.00\.00"/>
    <numFmt numFmtId="182" formatCode="000\.00\.00"/>
    <numFmt numFmtId="183" formatCode="0000000000"/>
    <numFmt numFmtId="184" formatCode="0000"/>
    <numFmt numFmtId="185" formatCode="000000"/>
    <numFmt numFmtId="186" formatCode="#,##0.0"/>
  </numFmts>
  <fonts count="4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right" wrapText="1"/>
    </xf>
    <xf numFmtId="0" fontId="20" fillId="0" borderId="0" xfId="0" applyFont="1" applyAlignment="1">
      <alignment/>
    </xf>
    <xf numFmtId="0" fontId="21" fillId="33" borderId="13" xfId="0" applyFont="1" applyFill="1" applyBorder="1" applyAlignment="1">
      <alignment horizontal="center" vertical="center" wrapText="1"/>
    </xf>
    <xf numFmtId="0" fontId="45" fillId="0" borderId="14" xfId="52" applyFont="1" applyFill="1" applyBorder="1" applyAlignment="1">
      <alignment horizontal="right"/>
      <protection/>
    </xf>
    <xf numFmtId="0" fontId="21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center" wrapText="1"/>
    </xf>
    <xf numFmtId="176" fontId="21" fillId="0" borderId="18" xfId="0" applyNumberFormat="1" applyFont="1" applyBorder="1" applyAlignment="1">
      <alignment horizontal="right" wrapText="1"/>
    </xf>
    <xf numFmtId="1" fontId="21" fillId="0" borderId="19" xfId="0" applyNumberFormat="1" applyFont="1" applyBorder="1" applyAlignment="1">
      <alignment horizontal="center" wrapText="1"/>
    </xf>
    <xf numFmtId="0" fontId="22" fillId="0" borderId="20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center" wrapText="1"/>
    </xf>
    <xf numFmtId="176" fontId="22" fillId="0" borderId="22" xfId="0" applyNumberFormat="1" applyFont="1" applyBorder="1" applyAlignment="1">
      <alignment horizontal="right" wrapText="1"/>
    </xf>
    <xf numFmtId="1" fontId="22" fillId="0" borderId="23" xfId="0" applyNumberFormat="1" applyFont="1" applyBorder="1" applyAlignment="1">
      <alignment horizontal="center" wrapText="1"/>
    </xf>
    <xf numFmtId="0" fontId="22" fillId="0" borderId="16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center" wrapText="1"/>
    </xf>
    <xf numFmtId="176" fontId="22" fillId="0" borderId="25" xfId="0" applyNumberFormat="1" applyFont="1" applyBorder="1" applyAlignment="1">
      <alignment horizontal="right" wrapText="1"/>
    </xf>
    <xf numFmtId="1" fontId="22" fillId="0" borderId="26" xfId="0" applyNumberFormat="1" applyFont="1" applyBorder="1" applyAlignment="1">
      <alignment horizontal="center" wrapText="1"/>
    </xf>
    <xf numFmtId="1" fontId="22" fillId="0" borderId="27" xfId="0" applyNumberFormat="1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  <xf numFmtId="176" fontId="22" fillId="0" borderId="29" xfId="0" applyNumberFormat="1" applyFont="1" applyBorder="1" applyAlignment="1">
      <alignment horizontal="right" wrapText="1"/>
    </xf>
    <xf numFmtId="1" fontId="22" fillId="0" borderId="30" xfId="0" applyNumberFormat="1" applyFont="1" applyBorder="1" applyAlignment="1">
      <alignment horizontal="center" wrapText="1"/>
    </xf>
    <xf numFmtId="0" fontId="23" fillId="0" borderId="0" xfId="52" applyFont="1" applyAlignment="1">
      <alignment horizontal="center" vertical="center" wrapText="1"/>
      <protection/>
    </xf>
    <xf numFmtId="0" fontId="23" fillId="0" borderId="0" xfId="52" applyFont="1" applyAlignment="1">
      <alignment horizontal="center" vertical="center" wrapText="1"/>
      <protection/>
    </xf>
    <xf numFmtId="0" fontId="0" fillId="0" borderId="0" xfId="52">
      <alignment/>
      <protection/>
    </xf>
    <xf numFmtId="0" fontId="0" fillId="0" borderId="0" xfId="52">
      <alignment/>
      <protection/>
    </xf>
    <xf numFmtId="0" fontId="0" fillId="0" borderId="0" xfId="52" applyAlignment="1">
      <alignment horizontal="right"/>
      <protection/>
    </xf>
    <xf numFmtId="0" fontId="46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Fill="1">
      <alignment/>
      <protection/>
    </xf>
    <xf numFmtId="0" fontId="47" fillId="0" borderId="31" xfId="52" applyFont="1" applyBorder="1" applyAlignment="1">
      <alignment horizontal="center" vertical="center" wrapText="1"/>
      <protection/>
    </xf>
    <xf numFmtId="0" fontId="47" fillId="0" borderId="32" xfId="52" applyFont="1" applyBorder="1" applyAlignment="1">
      <alignment horizontal="center" vertical="center" wrapText="1"/>
      <protection/>
    </xf>
    <xf numFmtId="0" fontId="47" fillId="0" borderId="33" xfId="52" applyFont="1" applyBorder="1" applyAlignment="1">
      <alignment horizontal="center" vertical="center" wrapText="1"/>
      <protection/>
    </xf>
    <xf numFmtId="0" fontId="25" fillId="0" borderId="31" xfId="52" applyFont="1" applyFill="1" applyBorder="1" applyAlignment="1">
      <alignment horizontal="center" vertical="center" wrapText="1"/>
      <protection/>
    </xf>
    <xf numFmtId="0" fontId="48" fillId="0" borderId="31" xfId="52" applyFont="1" applyFill="1" applyBorder="1" applyAlignment="1">
      <alignment horizontal="center" vertical="center" wrapText="1"/>
      <protection/>
    </xf>
    <xf numFmtId="0" fontId="47" fillId="0" borderId="34" xfId="52" applyFont="1" applyBorder="1" applyAlignment="1">
      <alignment horizontal="center" vertical="center" wrapText="1"/>
      <protection/>
    </xf>
    <xf numFmtId="0" fontId="47" fillId="0" borderId="35" xfId="52" applyFont="1" applyBorder="1" applyAlignment="1">
      <alignment horizontal="center" vertical="center" wrapText="1"/>
      <protection/>
    </xf>
    <xf numFmtId="0" fontId="47" fillId="0" borderId="36" xfId="52" applyFont="1" applyBorder="1" applyAlignment="1">
      <alignment horizontal="center" vertical="center" wrapText="1"/>
      <protection/>
    </xf>
    <xf numFmtId="0" fontId="25" fillId="0" borderId="34" xfId="52" applyFont="1" applyFill="1" applyBorder="1" applyAlignment="1">
      <alignment horizontal="center" vertical="center" wrapText="1"/>
      <protection/>
    </xf>
    <xf numFmtId="0" fontId="48" fillId="0" borderId="34" xfId="52" applyFont="1" applyFill="1" applyBorder="1" applyAlignment="1">
      <alignment horizontal="center" vertical="center" wrapText="1"/>
      <protection/>
    </xf>
    <xf numFmtId="1" fontId="47" fillId="0" borderId="37" xfId="52" applyNumberFormat="1" applyFont="1" applyBorder="1" applyAlignment="1">
      <alignment horizontal="center" vertical="center"/>
      <protection/>
    </xf>
    <xf numFmtId="1" fontId="47" fillId="0" borderId="37" xfId="52" applyNumberFormat="1" applyFont="1" applyBorder="1" applyAlignment="1">
      <alignment horizontal="center" vertical="center" wrapText="1"/>
      <protection/>
    </xf>
    <xf numFmtId="1" fontId="47" fillId="0" borderId="37" xfId="52" applyNumberFormat="1" applyFont="1" applyFill="1" applyBorder="1" applyAlignment="1">
      <alignment horizontal="center" vertical="center"/>
      <protection/>
    </xf>
    <xf numFmtId="1" fontId="47" fillId="0" borderId="37" xfId="52" applyNumberFormat="1" applyFont="1" applyFill="1" applyBorder="1" applyAlignment="1">
      <alignment horizontal="center" vertical="center" wrapText="1"/>
      <protection/>
    </xf>
    <xf numFmtId="0" fontId="47" fillId="0" borderId="37" xfId="52" applyFont="1" applyBorder="1" applyAlignment="1">
      <alignment horizontal="center" vertical="center"/>
      <protection/>
    </xf>
    <xf numFmtId="0" fontId="47" fillId="0" borderId="37" xfId="52" applyFont="1" applyBorder="1" applyAlignment="1">
      <alignment vertical="top" wrapText="1"/>
      <protection/>
    </xf>
    <xf numFmtId="49" fontId="47" fillId="0" borderId="37" xfId="52" applyNumberFormat="1" applyFont="1" applyBorder="1" applyAlignment="1">
      <alignment horizontal="center" vertical="center"/>
      <protection/>
    </xf>
    <xf numFmtId="0" fontId="25" fillId="0" borderId="0" xfId="52" applyFont="1" applyBorder="1">
      <alignment/>
      <protection/>
    </xf>
    <xf numFmtId="1" fontId="47" fillId="0" borderId="37" xfId="52" applyNumberFormat="1" applyFont="1" applyFill="1" applyBorder="1" applyAlignment="1">
      <alignment horizontal="right" vertical="center" wrapText="1"/>
      <protection/>
    </xf>
    <xf numFmtId="0" fontId="45" fillId="0" borderId="37" xfId="52" applyFont="1" applyBorder="1" applyAlignment="1">
      <alignment vertical="top" wrapText="1"/>
      <protection/>
    </xf>
    <xf numFmtId="49" fontId="45" fillId="0" borderId="37" xfId="52" applyNumberFormat="1" applyFont="1" applyBorder="1" applyAlignment="1">
      <alignment horizontal="center" vertical="center"/>
      <protection/>
    </xf>
    <xf numFmtId="0" fontId="45" fillId="0" borderId="37" xfId="52" applyFont="1" applyBorder="1" applyAlignment="1">
      <alignment horizontal="center" vertical="center"/>
      <protection/>
    </xf>
    <xf numFmtId="1" fontId="45" fillId="0" borderId="37" xfId="52" applyNumberFormat="1" applyFont="1" applyFill="1" applyBorder="1" applyAlignment="1">
      <alignment horizontal="right" vertical="center" wrapText="1"/>
      <protection/>
    </xf>
    <xf numFmtId="1" fontId="25" fillId="0" borderId="37" xfId="52" applyNumberFormat="1" applyFont="1" applyFill="1" applyBorder="1" applyAlignment="1">
      <alignment horizontal="right" vertical="center" wrapText="1"/>
      <protection/>
    </xf>
    <xf numFmtId="0" fontId="45" fillId="0" borderId="37" xfId="0" applyFont="1" applyFill="1" applyBorder="1" applyAlignment="1">
      <alignment vertical="top" wrapText="1"/>
    </xf>
    <xf numFmtId="0" fontId="45" fillId="33" borderId="37" xfId="52" applyFont="1" applyFill="1" applyBorder="1" applyAlignment="1">
      <alignment horizontal="center" vertical="center"/>
      <protection/>
    </xf>
    <xf numFmtId="0" fontId="45" fillId="33" borderId="37" xfId="52" applyFont="1" applyFill="1" applyBorder="1" applyAlignment="1">
      <alignment vertical="top" wrapText="1"/>
      <protection/>
    </xf>
    <xf numFmtId="49" fontId="45" fillId="33" borderId="37" xfId="52" applyNumberFormat="1" applyFont="1" applyFill="1" applyBorder="1" applyAlignment="1">
      <alignment horizontal="center" vertical="center"/>
      <protection/>
    </xf>
    <xf numFmtId="1" fontId="45" fillId="33" borderId="37" xfId="52" applyNumberFormat="1" applyFont="1" applyFill="1" applyBorder="1" applyAlignment="1">
      <alignment horizontal="right" vertical="center" wrapText="1"/>
      <protection/>
    </xf>
    <xf numFmtId="0" fontId="45" fillId="0" borderId="37" xfId="52" applyFont="1" applyBorder="1" applyAlignment="1">
      <alignment vertical="center" wrapText="1"/>
      <protection/>
    </xf>
    <xf numFmtId="0" fontId="45" fillId="0" borderId="37" xfId="52" applyFont="1" applyFill="1" applyBorder="1" applyAlignment="1">
      <alignment vertical="top" wrapText="1"/>
      <protection/>
    </xf>
    <xf numFmtId="0" fontId="47" fillId="0" borderId="37" xfId="52" applyFont="1" applyFill="1" applyBorder="1" applyAlignment="1">
      <alignment horizontal="center" vertical="center"/>
      <protection/>
    </xf>
    <xf numFmtId="0" fontId="47" fillId="0" borderId="37" xfId="52" applyFont="1" applyFill="1" applyBorder="1" applyAlignment="1">
      <alignment vertical="center" wrapText="1"/>
      <protection/>
    </xf>
    <xf numFmtId="49" fontId="47" fillId="0" borderId="37" xfId="52" applyNumberFormat="1" applyFont="1" applyFill="1" applyBorder="1" applyAlignment="1">
      <alignment horizontal="center" vertical="center"/>
      <protection/>
    </xf>
    <xf numFmtId="0" fontId="45" fillId="0" borderId="37" xfId="52" applyFont="1" applyFill="1" applyBorder="1" applyAlignment="1">
      <alignment horizontal="center" vertical="center"/>
      <protection/>
    </xf>
    <xf numFmtId="49" fontId="45" fillId="0" borderId="37" xfId="52" applyNumberFormat="1" applyFont="1" applyFill="1" applyBorder="1" applyAlignment="1">
      <alignment horizontal="center" vertical="center"/>
      <protection/>
    </xf>
    <xf numFmtId="0" fontId="45" fillId="0" borderId="37" xfId="52" applyFont="1" applyFill="1" applyBorder="1" applyAlignment="1">
      <alignment vertical="center"/>
      <protection/>
    </xf>
    <xf numFmtId="0" fontId="45" fillId="33" borderId="37" xfId="52" applyFont="1" applyFill="1" applyBorder="1" applyAlignment="1">
      <alignment vertical="center"/>
      <protection/>
    </xf>
    <xf numFmtId="186" fontId="47" fillId="0" borderId="37" xfId="52" applyNumberFormat="1" applyFont="1" applyFill="1" applyBorder="1" applyAlignment="1">
      <alignment horizontal="right" vertical="center"/>
      <protection/>
    </xf>
    <xf numFmtId="186" fontId="45" fillId="33" borderId="37" xfId="52" applyNumberFormat="1" applyFont="1" applyFill="1" applyBorder="1" applyAlignment="1">
      <alignment horizontal="right" vertical="center"/>
      <protection/>
    </xf>
    <xf numFmtId="186" fontId="26" fillId="0" borderId="38" xfId="52" applyNumberFormat="1" applyFont="1" applyFill="1" applyBorder="1" applyAlignment="1" applyProtection="1">
      <alignment/>
      <protection hidden="1"/>
    </xf>
    <xf numFmtId="186" fontId="25" fillId="33" borderId="37" xfId="52" applyNumberFormat="1" applyFont="1" applyFill="1" applyBorder="1" applyAlignment="1">
      <alignment horizontal="right" vertical="center"/>
      <protection/>
    </xf>
    <xf numFmtId="186" fontId="27" fillId="33" borderId="37" xfId="52" applyNumberFormat="1" applyFont="1" applyFill="1" applyBorder="1" applyAlignment="1">
      <alignment horizontal="right" vertical="center"/>
      <protection/>
    </xf>
    <xf numFmtId="186" fontId="27" fillId="0" borderId="37" xfId="52" applyNumberFormat="1" applyFont="1" applyFill="1" applyBorder="1" applyAlignment="1" applyProtection="1">
      <alignment/>
      <protection hidden="1"/>
    </xf>
    <xf numFmtId="186" fontId="45" fillId="0" borderId="37" xfId="52" applyNumberFormat="1" applyFont="1" applyFill="1" applyBorder="1" applyAlignment="1">
      <alignment horizontal="right" vertical="center"/>
      <protection/>
    </xf>
    <xf numFmtId="186" fontId="27" fillId="33" borderId="37" xfId="52" applyNumberFormat="1" applyFont="1" applyFill="1" applyBorder="1" applyAlignment="1" applyProtection="1">
      <alignment/>
      <protection hidden="1"/>
    </xf>
    <xf numFmtId="186" fontId="47" fillId="33" borderId="37" xfId="52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176" fontId="21" fillId="0" borderId="25" xfId="0" applyNumberFormat="1" applyFont="1" applyBorder="1" applyAlignment="1">
      <alignment horizontal="right" wrapText="1"/>
    </xf>
    <xf numFmtId="176" fontId="21" fillId="0" borderId="19" xfId="0" applyNumberFormat="1" applyFont="1" applyBorder="1" applyAlignment="1">
      <alignment horizontal="right" wrapText="1"/>
    </xf>
    <xf numFmtId="176" fontId="22" fillId="0" borderId="23" xfId="0" applyNumberFormat="1" applyFont="1" applyBorder="1" applyAlignment="1">
      <alignment horizontal="right" wrapText="1"/>
    </xf>
    <xf numFmtId="176" fontId="22" fillId="0" borderId="26" xfId="0" applyNumberFormat="1" applyFont="1" applyBorder="1" applyAlignment="1">
      <alignment horizontal="right" wrapText="1"/>
    </xf>
    <xf numFmtId="176" fontId="22" fillId="0" borderId="3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71.421875" style="9" customWidth="1"/>
    <col min="2" max="2" width="20.140625" style="9" customWidth="1"/>
    <col min="3" max="3" width="12.57421875" style="9" customWidth="1"/>
    <col min="4" max="4" width="13.140625" style="9" customWidth="1"/>
    <col min="5" max="5" width="12.57421875" style="9" customWidth="1"/>
  </cols>
  <sheetData>
    <row r="1" spans="1:5" ht="12.75">
      <c r="A1" s="1"/>
      <c r="B1" s="1"/>
      <c r="C1" s="1"/>
      <c r="D1" s="1"/>
      <c r="E1" s="2"/>
    </row>
    <row r="2" spans="1:5" ht="15" customHeight="1">
      <c r="A2" s="3" t="s">
        <v>511</v>
      </c>
      <c r="B2" s="4"/>
      <c r="C2" s="4"/>
      <c r="D2" s="4"/>
      <c r="E2" s="4"/>
    </row>
    <row r="3" spans="1:5" ht="12.75">
      <c r="A3" s="5"/>
      <c r="B3" s="5"/>
      <c r="C3" s="5"/>
      <c r="D3" s="5"/>
      <c r="E3" s="11" t="s">
        <v>513</v>
      </c>
    </row>
    <row r="4" spans="1:5" ht="39" customHeight="1">
      <c r="A4" s="12" t="s">
        <v>0</v>
      </c>
      <c r="B4" s="12" t="s">
        <v>1</v>
      </c>
      <c r="C4" s="12" t="s">
        <v>2</v>
      </c>
      <c r="D4" s="12" t="s">
        <v>3</v>
      </c>
      <c r="E4" s="10" t="s">
        <v>512</v>
      </c>
    </row>
    <row r="5" spans="1:5" ht="13.5" thickBot="1">
      <c r="A5" s="13" t="s">
        <v>4</v>
      </c>
      <c r="B5" s="14">
        <v>2</v>
      </c>
      <c r="C5" s="14">
        <v>3</v>
      </c>
      <c r="D5" s="14">
        <v>4</v>
      </c>
      <c r="E5" s="14">
        <v>5</v>
      </c>
    </row>
    <row r="6" spans="1:5" ht="12.75">
      <c r="A6" s="15" t="s">
        <v>5</v>
      </c>
      <c r="B6" s="16" t="s">
        <v>6</v>
      </c>
      <c r="C6" s="17">
        <v>792850632.88</v>
      </c>
      <c r="D6" s="17">
        <v>785660754.04</v>
      </c>
      <c r="E6" s="18">
        <f>SUM(D6/C6*100)</f>
        <v>99.09316098873717</v>
      </c>
    </row>
    <row r="7" spans="1:5" ht="12.75">
      <c r="A7" s="19" t="s">
        <v>7</v>
      </c>
      <c r="B7" s="20"/>
      <c r="C7" s="21"/>
      <c r="D7" s="21"/>
      <c r="E7" s="22"/>
    </row>
    <row r="8" spans="1:5" ht="12.75">
      <c r="A8" s="23" t="s">
        <v>8</v>
      </c>
      <c r="B8" s="24" t="s">
        <v>9</v>
      </c>
      <c r="C8" s="25">
        <v>307062769.29</v>
      </c>
      <c r="D8" s="25">
        <v>312941054.95</v>
      </c>
      <c r="E8" s="26">
        <f>SUM(D8/C8*100)</f>
        <v>101.91435961891177</v>
      </c>
    </row>
    <row r="9" spans="1:5" ht="12.75">
      <c r="A9" s="23" t="s">
        <v>10</v>
      </c>
      <c r="B9" s="24" t="s">
        <v>11</v>
      </c>
      <c r="C9" s="25">
        <v>165930328.65</v>
      </c>
      <c r="D9" s="25">
        <v>171223427.25</v>
      </c>
      <c r="E9" s="27">
        <f aca="true" t="shared" si="0" ref="E9:E72">SUM(D9/C9*100)</f>
        <v>103.18995245960419</v>
      </c>
    </row>
    <row r="10" spans="1:5" ht="12.75">
      <c r="A10" s="23" t="s">
        <v>12</v>
      </c>
      <c r="B10" s="24" t="s">
        <v>13</v>
      </c>
      <c r="C10" s="25">
        <v>165930328.65</v>
      </c>
      <c r="D10" s="25">
        <v>171223427.25</v>
      </c>
      <c r="E10" s="26">
        <f t="shared" si="0"/>
        <v>103.18995245960419</v>
      </c>
    </row>
    <row r="11" spans="1:5" ht="36">
      <c r="A11" s="23" t="s">
        <v>14</v>
      </c>
      <c r="B11" s="24" t="s">
        <v>15</v>
      </c>
      <c r="C11" s="25">
        <v>155734034.81</v>
      </c>
      <c r="D11" s="25">
        <v>161027133.41</v>
      </c>
      <c r="E11" s="26">
        <f t="shared" si="0"/>
        <v>103.39880656560251</v>
      </c>
    </row>
    <row r="12" spans="1:5" ht="60">
      <c r="A12" s="23" t="s">
        <v>16</v>
      </c>
      <c r="B12" s="24" t="s">
        <v>17</v>
      </c>
      <c r="C12" s="25">
        <v>1000170.09</v>
      </c>
      <c r="D12" s="25">
        <v>1000170.09</v>
      </c>
      <c r="E12" s="26">
        <f t="shared" si="0"/>
        <v>100</v>
      </c>
    </row>
    <row r="13" spans="1:5" ht="24">
      <c r="A13" s="23" t="s">
        <v>18</v>
      </c>
      <c r="B13" s="24" t="s">
        <v>19</v>
      </c>
      <c r="C13" s="25">
        <v>4305381.41</v>
      </c>
      <c r="D13" s="25">
        <v>4305381.41</v>
      </c>
      <c r="E13" s="26">
        <f t="shared" si="0"/>
        <v>100</v>
      </c>
    </row>
    <row r="14" spans="1:5" ht="48">
      <c r="A14" s="23" t="s">
        <v>20</v>
      </c>
      <c r="B14" s="24" t="s">
        <v>21</v>
      </c>
      <c r="C14" s="25">
        <v>3383298.24</v>
      </c>
      <c r="D14" s="25">
        <v>3383298.24</v>
      </c>
      <c r="E14" s="26">
        <f t="shared" si="0"/>
        <v>100</v>
      </c>
    </row>
    <row r="15" spans="1:5" ht="48">
      <c r="A15" s="23" t="s">
        <v>22</v>
      </c>
      <c r="B15" s="24" t="s">
        <v>23</v>
      </c>
      <c r="C15" s="25">
        <v>1507444.1</v>
      </c>
      <c r="D15" s="25">
        <v>1507444.1</v>
      </c>
      <c r="E15" s="26">
        <f t="shared" si="0"/>
        <v>100</v>
      </c>
    </row>
    <row r="16" spans="1:5" ht="12.75">
      <c r="A16" s="23" t="s">
        <v>24</v>
      </c>
      <c r="B16" s="24" t="s">
        <v>25</v>
      </c>
      <c r="C16" s="25">
        <v>54122544.56</v>
      </c>
      <c r="D16" s="25">
        <v>54122544.56</v>
      </c>
      <c r="E16" s="26">
        <f t="shared" si="0"/>
        <v>100</v>
      </c>
    </row>
    <row r="17" spans="1:5" ht="12.75">
      <c r="A17" s="23" t="s">
        <v>26</v>
      </c>
      <c r="B17" s="24" t="s">
        <v>27</v>
      </c>
      <c r="C17" s="25">
        <v>41860546.05</v>
      </c>
      <c r="D17" s="25">
        <v>41860546.05</v>
      </c>
      <c r="E17" s="26">
        <f t="shared" si="0"/>
        <v>100</v>
      </c>
    </row>
    <row r="18" spans="1:5" ht="24">
      <c r="A18" s="23" t="s">
        <v>28</v>
      </c>
      <c r="B18" s="24" t="s">
        <v>29</v>
      </c>
      <c r="C18" s="25">
        <v>35151473.75</v>
      </c>
      <c r="D18" s="25">
        <v>35151473.75</v>
      </c>
      <c r="E18" s="26">
        <f t="shared" si="0"/>
        <v>100</v>
      </c>
    </row>
    <row r="19" spans="1:5" ht="24">
      <c r="A19" s="23" t="s">
        <v>28</v>
      </c>
      <c r="B19" s="24" t="s">
        <v>30</v>
      </c>
      <c r="C19" s="25">
        <v>35151616.73</v>
      </c>
      <c r="D19" s="25">
        <v>35151616.73</v>
      </c>
      <c r="E19" s="26">
        <f t="shared" si="0"/>
        <v>100</v>
      </c>
    </row>
    <row r="20" spans="1:5" ht="24">
      <c r="A20" s="23" t="s">
        <v>31</v>
      </c>
      <c r="B20" s="24" t="s">
        <v>32</v>
      </c>
      <c r="C20" s="25">
        <v>-142.98</v>
      </c>
      <c r="D20" s="25">
        <v>-142.98</v>
      </c>
      <c r="E20" s="26">
        <f t="shared" si="0"/>
        <v>100</v>
      </c>
    </row>
    <row r="21" spans="1:5" ht="24">
      <c r="A21" s="23" t="s">
        <v>33</v>
      </c>
      <c r="B21" s="24" t="s">
        <v>34</v>
      </c>
      <c r="C21" s="25">
        <v>6709091.97</v>
      </c>
      <c r="D21" s="25">
        <v>6709091.97</v>
      </c>
      <c r="E21" s="26">
        <f t="shared" si="0"/>
        <v>100</v>
      </c>
    </row>
    <row r="22" spans="1:5" ht="36">
      <c r="A22" s="23" t="s">
        <v>35</v>
      </c>
      <c r="B22" s="24" t="s">
        <v>36</v>
      </c>
      <c r="C22" s="25">
        <v>6776656.77</v>
      </c>
      <c r="D22" s="25">
        <v>6776656.77</v>
      </c>
      <c r="E22" s="26">
        <f t="shared" si="0"/>
        <v>100</v>
      </c>
    </row>
    <row r="23" spans="1:5" ht="36">
      <c r="A23" s="23" t="s">
        <v>37</v>
      </c>
      <c r="B23" s="24" t="s">
        <v>38</v>
      </c>
      <c r="C23" s="25">
        <v>-67564.8</v>
      </c>
      <c r="D23" s="25">
        <v>-67564.8</v>
      </c>
      <c r="E23" s="26">
        <f t="shared" si="0"/>
        <v>100</v>
      </c>
    </row>
    <row r="24" spans="1:5" ht="24">
      <c r="A24" s="23" t="s">
        <v>39</v>
      </c>
      <c r="B24" s="24" t="s">
        <v>40</v>
      </c>
      <c r="C24" s="25">
        <v>-19.67</v>
      </c>
      <c r="D24" s="25">
        <v>-19.67</v>
      </c>
      <c r="E24" s="26">
        <f t="shared" si="0"/>
        <v>100</v>
      </c>
    </row>
    <row r="25" spans="1:5" ht="12.75">
      <c r="A25" s="23" t="s">
        <v>41</v>
      </c>
      <c r="B25" s="24" t="s">
        <v>42</v>
      </c>
      <c r="C25" s="25">
        <v>34609.72</v>
      </c>
      <c r="D25" s="25">
        <v>34609.72</v>
      </c>
      <c r="E25" s="26">
        <f t="shared" si="0"/>
        <v>100</v>
      </c>
    </row>
    <row r="26" spans="1:5" ht="12.75">
      <c r="A26" s="23" t="s">
        <v>41</v>
      </c>
      <c r="B26" s="24" t="s">
        <v>43</v>
      </c>
      <c r="C26" s="25">
        <v>34609.72</v>
      </c>
      <c r="D26" s="25">
        <v>34609.72</v>
      </c>
      <c r="E26" s="26">
        <f t="shared" si="0"/>
        <v>100</v>
      </c>
    </row>
    <row r="27" spans="1:5" ht="12.75">
      <c r="A27" s="23" t="s">
        <v>44</v>
      </c>
      <c r="B27" s="24" t="s">
        <v>45</v>
      </c>
      <c r="C27" s="25">
        <v>5012442.14</v>
      </c>
      <c r="D27" s="25">
        <v>5012442.14</v>
      </c>
      <c r="E27" s="26">
        <f t="shared" si="0"/>
        <v>100</v>
      </c>
    </row>
    <row r="28" spans="1:5" ht="12.75">
      <c r="A28" s="23" t="s">
        <v>44</v>
      </c>
      <c r="B28" s="24" t="s">
        <v>46</v>
      </c>
      <c r="C28" s="25">
        <v>5012442.14</v>
      </c>
      <c r="D28" s="25">
        <v>5012442.14</v>
      </c>
      <c r="E28" s="26">
        <f t="shared" si="0"/>
        <v>100</v>
      </c>
    </row>
    <row r="29" spans="1:5" ht="12.75">
      <c r="A29" s="23" t="s">
        <v>47</v>
      </c>
      <c r="B29" s="24" t="s">
        <v>48</v>
      </c>
      <c r="C29" s="25">
        <v>7214946.65</v>
      </c>
      <c r="D29" s="25">
        <v>7214946.65</v>
      </c>
      <c r="E29" s="26">
        <f t="shared" si="0"/>
        <v>100</v>
      </c>
    </row>
    <row r="30" spans="1:5" ht="24">
      <c r="A30" s="23" t="s">
        <v>49</v>
      </c>
      <c r="B30" s="24" t="s">
        <v>50</v>
      </c>
      <c r="C30" s="25">
        <v>7214946.65</v>
      </c>
      <c r="D30" s="25">
        <v>7214946.65</v>
      </c>
      <c r="E30" s="26">
        <f t="shared" si="0"/>
        <v>100</v>
      </c>
    </row>
    <row r="31" spans="1:5" ht="12.75">
      <c r="A31" s="23" t="s">
        <v>51</v>
      </c>
      <c r="B31" s="24" t="s">
        <v>52</v>
      </c>
      <c r="C31" s="25">
        <v>9990115.21</v>
      </c>
      <c r="D31" s="25">
        <v>9990115.21</v>
      </c>
      <c r="E31" s="26">
        <f t="shared" si="0"/>
        <v>100</v>
      </c>
    </row>
    <row r="32" spans="1:5" ht="24">
      <c r="A32" s="23" t="s">
        <v>53</v>
      </c>
      <c r="B32" s="24" t="s">
        <v>54</v>
      </c>
      <c r="C32" s="25">
        <v>7182759.7</v>
      </c>
      <c r="D32" s="25">
        <v>7182759.7</v>
      </c>
      <c r="E32" s="26">
        <f t="shared" si="0"/>
        <v>100</v>
      </c>
    </row>
    <row r="33" spans="1:5" ht="24">
      <c r="A33" s="23" t="s">
        <v>55</v>
      </c>
      <c r="B33" s="24" t="s">
        <v>56</v>
      </c>
      <c r="C33" s="25">
        <v>7182759.7</v>
      </c>
      <c r="D33" s="25">
        <v>7182759.7</v>
      </c>
      <c r="E33" s="26">
        <f t="shared" si="0"/>
        <v>100</v>
      </c>
    </row>
    <row r="34" spans="1:5" ht="36">
      <c r="A34" s="23" t="s">
        <v>57</v>
      </c>
      <c r="B34" s="24" t="s">
        <v>58</v>
      </c>
      <c r="C34" s="25">
        <v>96525</v>
      </c>
      <c r="D34" s="25">
        <v>96525</v>
      </c>
      <c r="E34" s="26">
        <f t="shared" si="0"/>
        <v>100</v>
      </c>
    </row>
    <row r="35" spans="1:5" ht="24">
      <c r="A35" s="23" t="s">
        <v>59</v>
      </c>
      <c r="B35" s="24" t="s">
        <v>60</v>
      </c>
      <c r="C35" s="25">
        <v>2710830.51</v>
      </c>
      <c r="D35" s="25">
        <v>2710830.51</v>
      </c>
      <c r="E35" s="26">
        <f t="shared" si="0"/>
        <v>100</v>
      </c>
    </row>
    <row r="36" spans="1:5" ht="24">
      <c r="A36" s="23" t="s">
        <v>61</v>
      </c>
      <c r="B36" s="24" t="s">
        <v>62</v>
      </c>
      <c r="C36" s="25">
        <v>2337490.51</v>
      </c>
      <c r="D36" s="25">
        <v>2337490.51</v>
      </c>
      <c r="E36" s="26">
        <f t="shared" si="0"/>
        <v>100</v>
      </c>
    </row>
    <row r="37" spans="1:5" ht="12.75">
      <c r="A37" s="23" t="s">
        <v>63</v>
      </c>
      <c r="B37" s="24" t="s">
        <v>64</v>
      </c>
      <c r="C37" s="25">
        <v>200340</v>
      </c>
      <c r="D37" s="25">
        <v>200340</v>
      </c>
      <c r="E37" s="26">
        <f t="shared" si="0"/>
        <v>100</v>
      </c>
    </row>
    <row r="38" spans="1:5" ht="36">
      <c r="A38" s="23" t="s">
        <v>65</v>
      </c>
      <c r="B38" s="24" t="s">
        <v>66</v>
      </c>
      <c r="C38" s="25">
        <v>173000</v>
      </c>
      <c r="D38" s="25">
        <v>173000</v>
      </c>
      <c r="E38" s="26">
        <f t="shared" si="0"/>
        <v>100</v>
      </c>
    </row>
    <row r="39" spans="1:5" ht="48">
      <c r="A39" s="23" t="s">
        <v>67</v>
      </c>
      <c r="B39" s="24" t="s">
        <v>68</v>
      </c>
      <c r="C39" s="25">
        <v>173000</v>
      </c>
      <c r="D39" s="25">
        <v>173000</v>
      </c>
      <c r="E39" s="26">
        <f t="shared" si="0"/>
        <v>100</v>
      </c>
    </row>
    <row r="40" spans="1:5" ht="24">
      <c r="A40" s="23" t="s">
        <v>69</v>
      </c>
      <c r="B40" s="24" t="s">
        <v>70</v>
      </c>
      <c r="C40" s="25">
        <v>67410377.64</v>
      </c>
      <c r="D40" s="25">
        <v>67410377.64</v>
      </c>
      <c r="E40" s="26">
        <f t="shared" si="0"/>
        <v>100</v>
      </c>
    </row>
    <row r="41" spans="1:5" ht="48">
      <c r="A41" s="23" t="s">
        <v>71</v>
      </c>
      <c r="B41" s="24" t="s">
        <v>72</v>
      </c>
      <c r="C41" s="25">
        <v>66097578.68</v>
      </c>
      <c r="D41" s="25">
        <v>66097578.68</v>
      </c>
      <c r="E41" s="26">
        <f t="shared" si="0"/>
        <v>100</v>
      </c>
    </row>
    <row r="42" spans="1:5" ht="36">
      <c r="A42" s="23" t="s">
        <v>73</v>
      </c>
      <c r="B42" s="24" t="s">
        <v>74</v>
      </c>
      <c r="C42" s="25">
        <v>63735878.58</v>
      </c>
      <c r="D42" s="25">
        <v>63735878.58</v>
      </c>
      <c r="E42" s="26">
        <f t="shared" si="0"/>
        <v>100</v>
      </c>
    </row>
    <row r="43" spans="1:5" ht="48">
      <c r="A43" s="23" t="s">
        <v>75</v>
      </c>
      <c r="B43" s="24" t="s">
        <v>76</v>
      </c>
      <c r="C43" s="25">
        <v>63735878.58</v>
      </c>
      <c r="D43" s="25">
        <v>63735878.58</v>
      </c>
      <c r="E43" s="26">
        <f t="shared" si="0"/>
        <v>100</v>
      </c>
    </row>
    <row r="44" spans="1:5" ht="48">
      <c r="A44" s="23" t="s">
        <v>77</v>
      </c>
      <c r="B44" s="24" t="s">
        <v>78</v>
      </c>
      <c r="C44" s="25">
        <v>428252.45</v>
      </c>
      <c r="D44" s="25">
        <v>428252.45</v>
      </c>
      <c r="E44" s="26">
        <f t="shared" si="0"/>
        <v>100</v>
      </c>
    </row>
    <row r="45" spans="1:5" ht="48">
      <c r="A45" s="23" t="s">
        <v>79</v>
      </c>
      <c r="B45" s="24" t="s">
        <v>80</v>
      </c>
      <c r="C45" s="25">
        <v>428252.45</v>
      </c>
      <c r="D45" s="25">
        <v>428252.45</v>
      </c>
      <c r="E45" s="26">
        <f t="shared" si="0"/>
        <v>100</v>
      </c>
    </row>
    <row r="46" spans="1:5" ht="48">
      <c r="A46" s="23" t="s">
        <v>81</v>
      </c>
      <c r="B46" s="24" t="s">
        <v>82</v>
      </c>
      <c r="C46" s="25">
        <v>1933447.65</v>
      </c>
      <c r="D46" s="25">
        <v>1933447.65</v>
      </c>
      <c r="E46" s="26">
        <f t="shared" si="0"/>
        <v>100</v>
      </c>
    </row>
    <row r="47" spans="1:5" ht="36">
      <c r="A47" s="23" t="s">
        <v>83</v>
      </c>
      <c r="B47" s="24" t="s">
        <v>84</v>
      </c>
      <c r="C47" s="25">
        <v>1933447.65</v>
      </c>
      <c r="D47" s="25">
        <v>1933447.65</v>
      </c>
      <c r="E47" s="26">
        <f t="shared" si="0"/>
        <v>100</v>
      </c>
    </row>
    <row r="48" spans="1:5" ht="24">
      <c r="A48" s="23" t="s">
        <v>85</v>
      </c>
      <c r="B48" s="24" t="s">
        <v>86</v>
      </c>
      <c r="C48" s="25">
        <v>638825.54</v>
      </c>
      <c r="D48" s="25">
        <v>638825.54</v>
      </c>
      <c r="E48" s="26">
        <f t="shared" si="0"/>
        <v>100</v>
      </c>
    </row>
    <row r="49" spans="1:5" ht="24">
      <c r="A49" s="23" t="s">
        <v>87</v>
      </c>
      <c r="B49" s="24" t="s">
        <v>88</v>
      </c>
      <c r="C49" s="25">
        <v>638825.54</v>
      </c>
      <c r="D49" s="25">
        <v>638825.54</v>
      </c>
      <c r="E49" s="26">
        <f t="shared" si="0"/>
        <v>100</v>
      </c>
    </row>
    <row r="50" spans="1:5" ht="60">
      <c r="A50" s="23" t="s">
        <v>89</v>
      </c>
      <c r="B50" s="24" t="s">
        <v>90</v>
      </c>
      <c r="C50" s="25">
        <v>638825.54</v>
      </c>
      <c r="D50" s="25">
        <v>638825.54</v>
      </c>
      <c r="E50" s="26">
        <f t="shared" si="0"/>
        <v>100</v>
      </c>
    </row>
    <row r="51" spans="1:5" ht="36">
      <c r="A51" s="23" t="s">
        <v>91</v>
      </c>
      <c r="B51" s="24" t="s">
        <v>92</v>
      </c>
      <c r="C51" s="25">
        <v>27172.06</v>
      </c>
      <c r="D51" s="25">
        <v>27172.06</v>
      </c>
      <c r="E51" s="26">
        <f t="shared" si="0"/>
        <v>100</v>
      </c>
    </row>
    <row r="52" spans="1:5" ht="36">
      <c r="A52" s="23" t="s">
        <v>93</v>
      </c>
      <c r="B52" s="24" t="s">
        <v>94</v>
      </c>
      <c r="C52" s="25">
        <v>23452.38</v>
      </c>
      <c r="D52" s="25">
        <v>23452.38</v>
      </c>
      <c r="E52" s="26">
        <f t="shared" si="0"/>
        <v>100</v>
      </c>
    </row>
    <row r="53" spans="1:5" ht="84">
      <c r="A53" s="23" t="s">
        <v>95</v>
      </c>
      <c r="B53" s="24" t="s">
        <v>96</v>
      </c>
      <c r="C53" s="25">
        <v>23452.38</v>
      </c>
      <c r="D53" s="25">
        <v>23452.38</v>
      </c>
      <c r="E53" s="26">
        <f t="shared" si="0"/>
        <v>100</v>
      </c>
    </row>
    <row r="54" spans="1:5" ht="48">
      <c r="A54" s="23" t="s">
        <v>97</v>
      </c>
      <c r="B54" s="24" t="s">
        <v>98</v>
      </c>
      <c r="C54" s="25">
        <v>3719.68</v>
      </c>
      <c r="D54" s="25">
        <v>3719.68</v>
      </c>
      <c r="E54" s="26">
        <f t="shared" si="0"/>
        <v>100</v>
      </c>
    </row>
    <row r="55" spans="1:5" ht="96">
      <c r="A55" s="23" t="s">
        <v>99</v>
      </c>
      <c r="B55" s="24" t="s">
        <v>100</v>
      </c>
      <c r="C55" s="25">
        <v>3719.68</v>
      </c>
      <c r="D55" s="25">
        <v>3719.68</v>
      </c>
      <c r="E55" s="26">
        <f t="shared" si="0"/>
        <v>100</v>
      </c>
    </row>
    <row r="56" spans="1:5" ht="12.75">
      <c r="A56" s="23" t="s">
        <v>101</v>
      </c>
      <c r="B56" s="24" t="s">
        <v>102</v>
      </c>
      <c r="C56" s="25">
        <v>6234.25</v>
      </c>
      <c r="D56" s="25">
        <v>6234.25</v>
      </c>
      <c r="E56" s="26">
        <f t="shared" si="0"/>
        <v>100</v>
      </c>
    </row>
    <row r="57" spans="1:5" ht="24">
      <c r="A57" s="23" t="s">
        <v>103</v>
      </c>
      <c r="B57" s="24" t="s">
        <v>104</v>
      </c>
      <c r="C57" s="25">
        <v>6234.25</v>
      </c>
      <c r="D57" s="25">
        <v>6234.25</v>
      </c>
      <c r="E57" s="26">
        <f t="shared" si="0"/>
        <v>100</v>
      </c>
    </row>
    <row r="58" spans="1:5" ht="36">
      <c r="A58" s="23" t="s">
        <v>105</v>
      </c>
      <c r="B58" s="24" t="s">
        <v>106</v>
      </c>
      <c r="C58" s="25">
        <v>6234.25</v>
      </c>
      <c r="D58" s="25">
        <v>6234.25</v>
      </c>
      <c r="E58" s="26">
        <f t="shared" si="0"/>
        <v>100</v>
      </c>
    </row>
    <row r="59" spans="1:5" ht="48">
      <c r="A59" s="23" t="s">
        <v>107</v>
      </c>
      <c r="B59" s="24" t="s">
        <v>108</v>
      </c>
      <c r="C59" s="25">
        <v>640567.11</v>
      </c>
      <c r="D59" s="25">
        <v>640567.11</v>
      </c>
      <c r="E59" s="26">
        <f t="shared" si="0"/>
        <v>100</v>
      </c>
    </row>
    <row r="60" spans="1:5" ht="48">
      <c r="A60" s="23" t="s">
        <v>109</v>
      </c>
      <c r="B60" s="24" t="s">
        <v>110</v>
      </c>
      <c r="C60" s="25">
        <v>640567.11</v>
      </c>
      <c r="D60" s="25">
        <v>640567.11</v>
      </c>
      <c r="E60" s="26">
        <f t="shared" si="0"/>
        <v>100</v>
      </c>
    </row>
    <row r="61" spans="1:5" ht="48">
      <c r="A61" s="23" t="s">
        <v>111</v>
      </c>
      <c r="B61" s="24" t="s">
        <v>112</v>
      </c>
      <c r="C61" s="25">
        <v>640567.11</v>
      </c>
      <c r="D61" s="25">
        <v>640567.11</v>
      </c>
      <c r="E61" s="26">
        <f t="shared" si="0"/>
        <v>100</v>
      </c>
    </row>
    <row r="62" spans="1:5" ht="12.75">
      <c r="A62" s="23" t="s">
        <v>113</v>
      </c>
      <c r="B62" s="24" t="s">
        <v>114</v>
      </c>
      <c r="C62" s="25">
        <v>1557513.49</v>
      </c>
      <c r="D62" s="25">
        <v>1557513.49</v>
      </c>
      <c r="E62" s="26">
        <f t="shared" si="0"/>
        <v>100</v>
      </c>
    </row>
    <row r="63" spans="1:5" ht="12.75">
      <c r="A63" s="23" t="s">
        <v>115</v>
      </c>
      <c r="B63" s="24" t="s">
        <v>116</v>
      </c>
      <c r="C63" s="25">
        <v>1557513.49</v>
      </c>
      <c r="D63" s="25">
        <v>1557513.49</v>
      </c>
      <c r="E63" s="26">
        <f t="shared" si="0"/>
        <v>100</v>
      </c>
    </row>
    <row r="64" spans="1:5" ht="12.75">
      <c r="A64" s="23" t="s">
        <v>117</v>
      </c>
      <c r="B64" s="24" t="s">
        <v>118</v>
      </c>
      <c r="C64" s="25">
        <v>308526.05</v>
      </c>
      <c r="D64" s="25">
        <v>308526.05</v>
      </c>
      <c r="E64" s="26">
        <f t="shared" si="0"/>
        <v>100</v>
      </c>
    </row>
    <row r="65" spans="1:5" ht="12.75">
      <c r="A65" s="23" t="s">
        <v>119</v>
      </c>
      <c r="B65" s="24" t="s">
        <v>120</v>
      </c>
      <c r="C65" s="25">
        <v>1047.24</v>
      </c>
      <c r="D65" s="25">
        <v>1047.24</v>
      </c>
      <c r="E65" s="26">
        <f t="shared" si="0"/>
        <v>100</v>
      </c>
    </row>
    <row r="66" spans="1:5" ht="12.75">
      <c r="A66" s="23" t="s">
        <v>121</v>
      </c>
      <c r="B66" s="24" t="s">
        <v>122</v>
      </c>
      <c r="C66" s="25">
        <v>1150096.56</v>
      </c>
      <c r="D66" s="25">
        <v>1150096.56</v>
      </c>
      <c r="E66" s="26">
        <f t="shared" si="0"/>
        <v>100</v>
      </c>
    </row>
    <row r="67" spans="1:5" ht="12.75">
      <c r="A67" s="23" t="s">
        <v>123</v>
      </c>
      <c r="B67" s="24" t="s">
        <v>124</v>
      </c>
      <c r="C67" s="25">
        <v>101960.18</v>
      </c>
      <c r="D67" s="25">
        <v>101960.18</v>
      </c>
      <c r="E67" s="26">
        <f t="shared" si="0"/>
        <v>100</v>
      </c>
    </row>
    <row r="68" spans="1:5" ht="12.75">
      <c r="A68" s="23" t="s">
        <v>125</v>
      </c>
      <c r="B68" s="24" t="s">
        <v>126</v>
      </c>
      <c r="C68" s="25">
        <v>1048136.38</v>
      </c>
      <c r="D68" s="25">
        <v>1048136.38</v>
      </c>
      <c r="E68" s="26">
        <f t="shared" si="0"/>
        <v>100</v>
      </c>
    </row>
    <row r="69" spans="1:5" ht="24">
      <c r="A69" s="23" t="s">
        <v>127</v>
      </c>
      <c r="B69" s="24" t="s">
        <v>128</v>
      </c>
      <c r="C69" s="25">
        <v>97843.64</v>
      </c>
      <c r="D69" s="25">
        <v>97843.64</v>
      </c>
      <c r="E69" s="26">
        <f t="shared" si="0"/>
        <v>100</v>
      </c>
    </row>
    <row r="70" spans="1:5" ht="24">
      <c r="A70" s="23" t="s">
        <v>129</v>
      </c>
      <c r="B70" s="24" t="s">
        <v>130</v>
      </c>
      <c r="C70" s="25">
        <v>135567.76</v>
      </c>
      <c r="D70" s="25">
        <v>135567.76</v>
      </c>
      <c r="E70" s="26">
        <f t="shared" si="0"/>
        <v>100</v>
      </c>
    </row>
    <row r="71" spans="1:5" ht="12.75">
      <c r="A71" s="23" t="s">
        <v>131</v>
      </c>
      <c r="B71" s="24" t="s">
        <v>132</v>
      </c>
      <c r="C71" s="25">
        <v>135567.76</v>
      </c>
      <c r="D71" s="25">
        <v>135567.76</v>
      </c>
      <c r="E71" s="26">
        <f t="shared" si="0"/>
        <v>100</v>
      </c>
    </row>
    <row r="72" spans="1:5" ht="12.75">
      <c r="A72" s="23" t="s">
        <v>133</v>
      </c>
      <c r="B72" s="24" t="s">
        <v>134</v>
      </c>
      <c r="C72" s="25">
        <v>135567.76</v>
      </c>
      <c r="D72" s="25">
        <v>135567.76</v>
      </c>
      <c r="E72" s="26">
        <f t="shared" si="0"/>
        <v>100</v>
      </c>
    </row>
    <row r="73" spans="1:5" ht="24">
      <c r="A73" s="23" t="s">
        <v>135</v>
      </c>
      <c r="B73" s="24" t="s">
        <v>136</v>
      </c>
      <c r="C73" s="25">
        <v>135567.76</v>
      </c>
      <c r="D73" s="25">
        <v>135567.76</v>
      </c>
      <c r="E73" s="26">
        <f aca="true" t="shared" si="1" ref="E73:E136">SUM(D73/C73*100)</f>
        <v>100</v>
      </c>
    </row>
    <row r="74" spans="1:5" ht="12.75">
      <c r="A74" s="23" t="s">
        <v>137</v>
      </c>
      <c r="B74" s="24" t="s">
        <v>138</v>
      </c>
      <c r="C74" s="25">
        <v>5510363.67</v>
      </c>
      <c r="D74" s="25">
        <v>6095550.73</v>
      </c>
      <c r="E74" s="26">
        <f t="shared" si="1"/>
        <v>110.6197538864073</v>
      </c>
    </row>
    <row r="75" spans="1:5" ht="48">
      <c r="A75" s="23" t="s">
        <v>139</v>
      </c>
      <c r="B75" s="24" t="s">
        <v>140</v>
      </c>
      <c r="C75" s="25">
        <v>473957</v>
      </c>
      <c r="D75" s="25">
        <v>473957</v>
      </c>
      <c r="E75" s="26">
        <f t="shared" si="1"/>
        <v>100</v>
      </c>
    </row>
    <row r="76" spans="1:5" ht="48">
      <c r="A76" s="23" t="s">
        <v>141</v>
      </c>
      <c r="B76" s="24" t="s">
        <v>142</v>
      </c>
      <c r="C76" s="25">
        <v>473957</v>
      </c>
      <c r="D76" s="25">
        <v>473957</v>
      </c>
      <c r="E76" s="26">
        <f t="shared" si="1"/>
        <v>100</v>
      </c>
    </row>
    <row r="77" spans="1:5" ht="48">
      <c r="A77" s="23" t="s">
        <v>143</v>
      </c>
      <c r="B77" s="24" t="s">
        <v>144</v>
      </c>
      <c r="C77" s="25">
        <v>473957</v>
      </c>
      <c r="D77" s="25">
        <v>473957</v>
      </c>
      <c r="E77" s="26">
        <f t="shared" si="1"/>
        <v>100</v>
      </c>
    </row>
    <row r="78" spans="1:5" ht="24">
      <c r="A78" s="23" t="s">
        <v>145</v>
      </c>
      <c r="B78" s="24" t="s">
        <v>146</v>
      </c>
      <c r="C78" s="25">
        <v>5036406.67</v>
      </c>
      <c r="D78" s="25">
        <v>5621593.73</v>
      </c>
      <c r="E78" s="26">
        <f t="shared" si="1"/>
        <v>111.61913837271604</v>
      </c>
    </row>
    <row r="79" spans="1:5" ht="24">
      <c r="A79" s="23" t="s">
        <v>147</v>
      </c>
      <c r="B79" s="24" t="s">
        <v>148</v>
      </c>
      <c r="C79" s="25">
        <v>3617528.83</v>
      </c>
      <c r="D79" s="25">
        <v>4202715.89</v>
      </c>
      <c r="E79" s="26">
        <f t="shared" si="1"/>
        <v>116.17643113572642</v>
      </c>
    </row>
    <row r="80" spans="1:5" ht="36">
      <c r="A80" s="23" t="s">
        <v>149</v>
      </c>
      <c r="B80" s="24" t="s">
        <v>150</v>
      </c>
      <c r="C80" s="25">
        <v>3617528.83</v>
      </c>
      <c r="D80" s="25">
        <v>4202715.89</v>
      </c>
      <c r="E80" s="26">
        <f t="shared" si="1"/>
        <v>116.17643113572642</v>
      </c>
    </row>
    <row r="81" spans="1:5" ht="24">
      <c r="A81" s="23" t="s">
        <v>151</v>
      </c>
      <c r="B81" s="24" t="s">
        <v>152</v>
      </c>
      <c r="C81" s="25">
        <v>1418877.84</v>
      </c>
      <c r="D81" s="25">
        <v>1418877.84</v>
      </c>
      <c r="E81" s="26">
        <f t="shared" si="1"/>
        <v>100</v>
      </c>
    </row>
    <row r="82" spans="1:5" ht="36">
      <c r="A82" s="23" t="s">
        <v>153</v>
      </c>
      <c r="B82" s="24" t="s">
        <v>154</v>
      </c>
      <c r="C82" s="25">
        <v>1418877.84</v>
      </c>
      <c r="D82" s="25">
        <v>1418877.84</v>
      </c>
      <c r="E82" s="26">
        <f t="shared" si="1"/>
        <v>100</v>
      </c>
    </row>
    <row r="83" spans="1:5" ht="12.75">
      <c r="A83" s="23" t="s">
        <v>155</v>
      </c>
      <c r="B83" s="24" t="s">
        <v>156</v>
      </c>
      <c r="C83" s="25">
        <v>2001705.33</v>
      </c>
      <c r="D83" s="25">
        <v>2001705.33</v>
      </c>
      <c r="E83" s="26">
        <f t="shared" si="1"/>
        <v>100</v>
      </c>
    </row>
    <row r="84" spans="1:5" ht="24">
      <c r="A84" s="23" t="s">
        <v>157</v>
      </c>
      <c r="B84" s="24" t="s">
        <v>158</v>
      </c>
      <c r="C84" s="25">
        <v>1055466</v>
      </c>
      <c r="D84" s="25">
        <v>1055466</v>
      </c>
      <c r="E84" s="26">
        <f t="shared" si="1"/>
        <v>100</v>
      </c>
    </row>
    <row r="85" spans="1:5" ht="36">
      <c r="A85" s="23" t="s">
        <v>159</v>
      </c>
      <c r="B85" s="24" t="s">
        <v>160</v>
      </c>
      <c r="C85" s="25">
        <v>83092.41</v>
      </c>
      <c r="D85" s="25">
        <v>83092.41</v>
      </c>
      <c r="E85" s="26">
        <f t="shared" si="1"/>
        <v>100</v>
      </c>
    </row>
    <row r="86" spans="1:5" ht="48">
      <c r="A86" s="23" t="s">
        <v>161</v>
      </c>
      <c r="B86" s="24" t="s">
        <v>162</v>
      </c>
      <c r="C86" s="25">
        <v>75967.02</v>
      </c>
      <c r="D86" s="25">
        <v>75967.02</v>
      </c>
      <c r="E86" s="26">
        <f t="shared" si="1"/>
        <v>100</v>
      </c>
    </row>
    <row r="87" spans="1:5" ht="48">
      <c r="A87" s="23" t="s">
        <v>161</v>
      </c>
      <c r="B87" s="24" t="s">
        <v>163</v>
      </c>
      <c r="C87" s="25">
        <v>7125.39</v>
      </c>
      <c r="D87" s="25">
        <v>7125.39</v>
      </c>
      <c r="E87" s="26">
        <f t="shared" si="1"/>
        <v>100</v>
      </c>
    </row>
    <row r="88" spans="1:5" ht="48">
      <c r="A88" s="23" t="s">
        <v>164</v>
      </c>
      <c r="B88" s="24" t="s">
        <v>165</v>
      </c>
      <c r="C88" s="25">
        <v>195376.88</v>
      </c>
      <c r="D88" s="25">
        <v>195376.88</v>
      </c>
      <c r="E88" s="26">
        <f t="shared" si="1"/>
        <v>100</v>
      </c>
    </row>
    <row r="89" spans="1:5" ht="60">
      <c r="A89" s="23" t="s">
        <v>166</v>
      </c>
      <c r="B89" s="24" t="s">
        <v>167</v>
      </c>
      <c r="C89" s="25">
        <v>182572.04</v>
      </c>
      <c r="D89" s="25">
        <v>182572.04</v>
      </c>
      <c r="E89" s="26">
        <f t="shared" si="1"/>
        <v>100</v>
      </c>
    </row>
    <row r="90" spans="1:5" ht="60">
      <c r="A90" s="23" t="s">
        <v>166</v>
      </c>
      <c r="B90" s="24" t="s">
        <v>168</v>
      </c>
      <c r="C90" s="25">
        <v>12804.84</v>
      </c>
      <c r="D90" s="25">
        <v>12804.84</v>
      </c>
      <c r="E90" s="26">
        <f t="shared" si="1"/>
        <v>100</v>
      </c>
    </row>
    <row r="91" spans="1:5" ht="36">
      <c r="A91" s="23" t="s">
        <v>169</v>
      </c>
      <c r="B91" s="24" t="s">
        <v>170</v>
      </c>
      <c r="C91" s="25">
        <v>26477.91</v>
      </c>
      <c r="D91" s="25">
        <v>26477.91</v>
      </c>
      <c r="E91" s="26">
        <f t="shared" si="1"/>
        <v>100</v>
      </c>
    </row>
    <row r="92" spans="1:5" ht="48">
      <c r="A92" s="23" t="s">
        <v>171</v>
      </c>
      <c r="B92" s="24" t="s">
        <v>172</v>
      </c>
      <c r="C92" s="25">
        <v>19677.91</v>
      </c>
      <c r="D92" s="25">
        <v>19677.91</v>
      </c>
      <c r="E92" s="26">
        <f t="shared" si="1"/>
        <v>100</v>
      </c>
    </row>
    <row r="93" spans="1:5" ht="48">
      <c r="A93" s="23" t="s">
        <v>171</v>
      </c>
      <c r="B93" s="24" t="s">
        <v>173</v>
      </c>
      <c r="C93" s="25">
        <v>1800</v>
      </c>
      <c r="D93" s="25">
        <v>1800</v>
      </c>
      <c r="E93" s="26">
        <f t="shared" si="1"/>
        <v>100</v>
      </c>
    </row>
    <row r="94" spans="1:5" ht="48">
      <c r="A94" s="23" t="s">
        <v>174</v>
      </c>
      <c r="B94" s="24" t="s">
        <v>175</v>
      </c>
      <c r="C94" s="25">
        <v>5000</v>
      </c>
      <c r="D94" s="25">
        <v>5000</v>
      </c>
      <c r="E94" s="26">
        <f t="shared" si="1"/>
        <v>100</v>
      </c>
    </row>
    <row r="95" spans="1:5" ht="36">
      <c r="A95" s="23" t="s">
        <v>176</v>
      </c>
      <c r="B95" s="24" t="s">
        <v>177</v>
      </c>
      <c r="C95" s="25">
        <v>2000</v>
      </c>
      <c r="D95" s="25">
        <v>2000</v>
      </c>
      <c r="E95" s="26">
        <f t="shared" si="1"/>
        <v>100</v>
      </c>
    </row>
    <row r="96" spans="1:5" ht="48">
      <c r="A96" s="23" t="s">
        <v>178</v>
      </c>
      <c r="B96" s="24" t="s">
        <v>179</v>
      </c>
      <c r="C96" s="25">
        <v>2000</v>
      </c>
      <c r="D96" s="25">
        <v>2000</v>
      </c>
      <c r="E96" s="26">
        <f t="shared" si="1"/>
        <v>100</v>
      </c>
    </row>
    <row r="97" spans="1:5" ht="36">
      <c r="A97" s="23" t="s">
        <v>180</v>
      </c>
      <c r="B97" s="24" t="s">
        <v>181</v>
      </c>
      <c r="C97" s="25">
        <v>15000</v>
      </c>
      <c r="D97" s="25">
        <v>15000</v>
      </c>
      <c r="E97" s="26">
        <f t="shared" si="1"/>
        <v>100</v>
      </c>
    </row>
    <row r="98" spans="1:5" ht="48">
      <c r="A98" s="23" t="s">
        <v>182</v>
      </c>
      <c r="B98" s="24" t="s">
        <v>183</v>
      </c>
      <c r="C98" s="25">
        <v>15000</v>
      </c>
      <c r="D98" s="25">
        <v>15000</v>
      </c>
      <c r="E98" s="26">
        <f t="shared" si="1"/>
        <v>100</v>
      </c>
    </row>
    <row r="99" spans="1:5" ht="36">
      <c r="A99" s="23" t="s">
        <v>184</v>
      </c>
      <c r="B99" s="24" t="s">
        <v>185</v>
      </c>
      <c r="C99" s="25">
        <v>1500</v>
      </c>
      <c r="D99" s="25">
        <v>1500</v>
      </c>
      <c r="E99" s="26">
        <f t="shared" si="1"/>
        <v>100</v>
      </c>
    </row>
    <row r="100" spans="1:5" ht="48">
      <c r="A100" s="23" t="s">
        <v>186</v>
      </c>
      <c r="B100" s="24" t="s">
        <v>187</v>
      </c>
      <c r="C100" s="25">
        <v>1500</v>
      </c>
      <c r="D100" s="25">
        <v>1500</v>
      </c>
      <c r="E100" s="26">
        <f t="shared" si="1"/>
        <v>100</v>
      </c>
    </row>
    <row r="101" spans="1:5" ht="24">
      <c r="A101" s="23" t="s">
        <v>188</v>
      </c>
      <c r="B101" s="24" t="s">
        <v>189</v>
      </c>
      <c r="C101" s="25">
        <v>3000</v>
      </c>
      <c r="D101" s="25">
        <v>3000</v>
      </c>
      <c r="E101" s="26">
        <f t="shared" si="1"/>
        <v>100</v>
      </c>
    </row>
    <row r="102" spans="1:5" ht="36">
      <c r="A102" s="23" t="s">
        <v>190</v>
      </c>
      <c r="B102" s="24" t="s">
        <v>191</v>
      </c>
      <c r="C102" s="25">
        <v>3000</v>
      </c>
      <c r="D102" s="25">
        <v>3000</v>
      </c>
      <c r="E102" s="26">
        <f t="shared" si="1"/>
        <v>100</v>
      </c>
    </row>
    <row r="103" spans="1:5" ht="36">
      <c r="A103" s="23" t="s">
        <v>192</v>
      </c>
      <c r="B103" s="24" t="s">
        <v>193</v>
      </c>
      <c r="C103" s="25">
        <v>22500</v>
      </c>
      <c r="D103" s="25">
        <v>22500</v>
      </c>
      <c r="E103" s="26">
        <f t="shared" si="1"/>
        <v>100</v>
      </c>
    </row>
    <row r="104" spans="1:5" ht="48">
      <c r="A104" s="23" t="s">
        <v>194</v>
      </c>
      <c r="B104" s="24" t="s">
        <v>195</v>
      </c>
      <c r="C104" s="25">
        <v>22500</v>
      </c>
      <c r="D104" s="25">
        <v>22500</v>
      </c>
      <c r="E104" s="26">
        <f t="shared" si="1"/>
        <v>100</v>
      </c>
    </row>
    <row r="105" spans="1:5" ht="36">
      <c r="A105" s="23" t="s">
        <v>196</v>
      </c>
      <c r="B105" s="24" t="s">
        <v>197</v>
      </c>
      <c r="C105" s="25">
        <v>4679.71</v>
      </c>
      <c r="D105" s="25">
        <v>4679.71</v>
      </c>
      <c r="E105" s="26">
        <f t="shared" si="1"/>
        <v>100</v>
      </c>
    </row>
    <row r="106" spans="1:5" ht="48">
      <c r="A106" s="23" t="s">
        <v>198</v>
      </c>
      <c r="B106" s="24" t="s">
        <v>199</v>
      </c>
      <c r="C106" s="25">
        <v>4679.71</v>
      </c>
      <c r="D106" s="25">
        <v>4679.71</v>
      </c>
      <c r="E106" s="26">
        <f t="shared" si="1"/>
        <v>100</v>
      </c>
    </row>
    <row r="107" spans="1:5" ht="36">
      <c r="A107" s="23" t="s">
        <v>200</v>
      </c>
      <c r="B107" s="24" t="s">
        <v>201</v>
      </c>
      <c r="C107" s="25">
        <v>2945.85</v>
      </c>
      <c r="D107" s="25">
        <v>2945.85</v>
      </c>
      <c r="E107" s="26">
        <f t="shared" si="1"/>
        <v>100</v>
      </c>
    </row>
    <row r="108" spans="1:5" ht="60">
      <c r="A108" s="23" t="s">
        <v>202</v>
      </c>
      <c r="B108" s="24" t="s">
        <v>203</v>
      </c>
      <c r="C108" s="25">
        <v>2945.85</v>
      </c>
      <c r="D108" s="25">
        <v>2945.85</v>
      </c>
      <c r="E108" s="26">
        <f t="shared" si="1"/>
        <v>100</v>
      </c>
    </row>
    <row r="109" spans="1:5" ht="36">
      <c r="A109" s="23" t="s">
        <v>204</v>
      </c>
      <c r="B109" s="24" t="s">
        <v>205</v>
      </c>
      <c r="C109" s="25">
        <v>14857.56</v>
      </c>
      <c r="D109" s="25">
        <v>14857.56</v>
      </c>
      <c r="E109" s="26">
        <f t="shared" si="1"/>
        <v>100</v>
      </c>
    </row>
    <row r="110" spans="1:5" ht="48">
      <c r="A110" s="23" t="s">
        <v>206</v>
      </c>
      <c r="B110" s="24" t="s">
        <v>207</v>
      </c>
      <c r="C110" s="25">
        <v>14857.56</v>
      </c>
      <c r="D110" s="25">
        <v>14857.56</v>
      </c>
      <c r="E110" s="26">
        <f t="shared" si="1"/>
        <v>100</v>
      </c>
    </row>
    <row r="111" spans="1:5" ht="36">
      <c r="A111" s="23" t="s">
        <v>208</v>
      </c>
      <c r="B111" s="24" t="s">
        <v>209</v>
      </c>
      <c r="C111" s="25">
        <v>155098.89</v>
      </c>
      <c r="D111" s="25">
        <v>155098.89</v>
      </c>
      <c r="E111" s="26">
        <f t="shared" si="1"/>
        <v>100</v>
      </c>
    </row>
    <row r="112" spans="1:5" ht="48">
      <c r="A112" s="23" t="s">
        <v>210</v>
      </c>
      <c r="B112" s="24" t="s">
        <v>211</v>
      </c>
      <c r="C112" s="25">
        <v>155098.89</v>
      </c>
      <c r="D112" s="25">
        <v>155098.89</v>
      </c>
      <c r="E112" s="26">
        <f t="shared" si="1"/>
        <v>100</v>
      </c>
    </row>
    <row r="113" spans="1:5" ht="36">
      <c r="A113" s="23" t="s">
        <v>212</v>
      </c>
      <c r="B113" s="24" t="s">
        <v>213</v>
      </c>
      <c r="C113" s="25">
        <v>528936.79</v>
      </c>
      <c r="D113" s="25">
        <v>528936.79</v>
      </c>
      <c r="E113" s="26">
        <f t="shared" si="1"/>
        <v>100</v>
      </c>
    </row>
    <row r="114" spans="1:5" ht="48">
      <c r="A114" s="23" t="s">
        <v>214</v>
      </c>
      <c r="B114" s="24" t="s">
        <v>215</v>
      </c>
      <c r="C114" s="25">
        <v>522873.69</v>
      </c>
      <c r="D114" s="25">
        <v>522873.69</v>
      </c>
      <c r="E114" s="26">
        <f t="shared" si="1"/>
        <v>100</v>
      </c>
    </row>
    <row r="115" spans="1:5" ht="48">
      <c r="A115" s="23" t="s">
        <v>214</v>
      </c>
      <c r="B115" s="24" t="s">
        <v>216</v>
      </c>
      <c r="C115" s="25">
        <v>6063.1</v>
      </c>
      <c r="D115" s="25">
        <v>6063.1</v>
      </c>
      <c r="E115" s="26">
        <f t="shared" si="1"/>
        <v>100</v>
      </c>
    </row>
    <row r="116" spans="1:5" ht="60">
      <c r="A116" s="23" t="s">
        <v>217</v>
      </c>
      <c r="B116" s="24" t="s">
        <v>218</v>
      </c>
      <c r="C116" s="25">
        <v>577106.1</v>
      </c>
      <c r="D116" s="25">
        <v>577106.1</v>
      </c>
      <c r="E116" s="26">
        <f t="shared" si="1"/>
        <v>100</v>
      </c>
    </row>
    <row r="117" spans="1:5" ht="36">
      <c r="A117" s="23" t="s">
        <v>219</v>
      </c>
      <c r="B117" s="24" t="s">
        <v>220</v>
      </c>
      <c r="C117" s="25">
        <v>529902.98</v>
      </c>
      <c r="D117" s="25">
        <v>529902.98</v>
      </c>
      <c r="E117" s="26">
        <f t="shared" si="1"/>
        <v>100</v>
      </c>
    </row>
    <row r="118" spans="1:5" ht="36">
      <c r="A118" s="23" t="s">
        <v>221</v>
      </c>
      <c r="B118" s="24" t="s">
        <v>222</v>
      </c>
      <c r="C118" s="25">
        <v>528902.98</v>
      </c>
      <c r="D118" s="25">
        <v>528902.98</v>
      </c>
      <c r="E118" s="26">
        <f t="shared" si="1"/>
        <v>100</v>
      </c>
    </row>
    <row r="119" spans="1:5" ht="36">
      <c r="A119" s="23" t="s">
        <v>221</v>
      </c>
      <c r="B119" s="24" t="s">
        <v>223</v>
      </c>
      <c r="C119" s="25">
        <v>1000</v>
      </c>
      <c r="D119" s="25">
        <v>1000</v>
      </c>
      <c r="E119" s="26">
        <f t="shared" si="1"/>
        <v>100</v>
      </c>
    </row>
    <row r="120" spans="1:5" ht="48">
      <c r="A120" s="23" t="s">
        <v>224</v>
      </c>
      <c r="B120" s="24" t="s">
        <v>225</v>
      </c>
      <c r="C120" s="25">
        <v>47203.12</v>
      </c>
      <c r="D120" s="25">
        <v>47203.12</v>
      </c>
      <c r="E120" s="26">
        <f t="shared" si="1"/>
        <v>100</v>
      </c>
    </row>
    <row r="121" spans="1:5" ht="36">
      <c r="A121" s="23" t="s">
        <v>226</v>
      </c>
      <c r="B121" s="24" t="s">
        <v>227</v>
      </c>
      <c r="C121" s="25">
        <v>3155.47</v>
      </c>
      <c r="D121" s="25">
        <v>3155.47</v>
      </c>
      <c r="E121" s="26">
        <f t="shared" si="1"/>
        <v>100</v>
      </c>
    </row>
    <row r="122" spans="1:5" ht="36">
      <c r="A122" s="23" t="s">
        <v>226</v>
      </c>
      <c r="B122" s="24" t="s">
        <v>228</v>
      </c>
      <c r="C122" s="25">
        <v>31119.8</v>
      </c>
      <c r="D122" s="25">
        <v>31119.8</v>
      </c>
      <c r="E122" s="26">
        <f t="shared" si="1"/>
        <v>100</v>
      </c>
    </row>
    <row r="123" spans="1:5" ht="36">
      <c r="A123" s="23" t="s">
        <v>226</v>
      </c>
      <c r="B123" s="24" t="s">
        <v>229</v>
      </c>
      <c r="C123" s="25">
        <v>12927.85</v>
      </c>
      <c r="D123" s="25">
        <v>12927.85</v>
      </c>
      <c r="E123" s="26">
        <f t="shared" si="1"/>
        <v>100</v>
      </c>
    </row>
    <row r="124" spans="1:5" ht="12.75">
      <c r="A124" s="23" t="s">
        <v>230</v>
      </c>
      <c r="B124" s="24" t="s">
        <v>231</v>
      </c>
      <c r="C124" s="25">
        <v>108933.23</v>
      </c>
      <c r="D124" s="25">
        <v>108933.23</v>
      </c>
      <c r="E124" s="26">
        <f t="shared" si="1"/>
        <v>100</v>
      </c>
    </row>
    <row r="125" spans="1:5" ht="36">
      <c r="A125" s="23" t="s">
        <v>232</v>
      </c>
      <c r="B125" s="24" t="s">
        <v>233</v>
      </c>
      <c r="C125" s="25">
        <v>108933.23</v>
      </c>
      <c r="D125" s="25">
        <v>108933.23</v>
      </c>
      <c r="E125" s="26">
        <f t="shared" si="1"/>
        <v>100</v>
      </c>
    </row>
    <row r="126" spans="1:5" ht="36">
      <c r="A126" s="23" t="s">
        <v>234</v>
      </c>
      <c r="B126" s="24" t="s">
        <v>235</v>
      </c>
      <c r="C126" s="25">
        <v>150</v>
      </c>
      <c r="D126" s="25">
        <v>150</v>
      </c>
      <c r="E126" s="26">
        <f t="shared" si="1"/>
        <v>100</v>
      </c>
    </row>
    <row r="127" spans="1:5" ht="36">
      <c r="A127" s="23" t="s">
        <v>234</v>
      </c>
      <c r="B127" s="24" t="s">
        <v>236</v>
      </c>
      <c r="C127" s="25">
        <v>45500.32</v>
      </c>
      <c r="D127" s="25">
        <v>45500.32</v>
      </c>
      <c r="E127" s="26">
        <f t="shared" si="1"/>
        <v>100</v>
      </c>
    </row>
    <row r="128" spans="1:5" ht="36">
      <c r="A128" s="23" t="s">
        <v>234</v>
      </c>
      <c r="B128" s="24" t="s">
        <v>237</v>
      </c>
      <c r="C128" s="25">
        <v>3000.45</v>
      </c>
      <c r="D128" s="25">
        <v>3000.45</v>
      </c>
      <c r="E128" s="26">
        <f t="shared" si="1"/>
        <v>100</v>
      </c>
    </row>
    <row r="129" spans="1:5" ht="36">
      <c r="A129" s="23" t="s">
        <v>234</v>
      </c>
      <c r="B129" s="24" t="s">
        <v>238</v>
      </c>
      <c r="C129" s="25">
        <v>40000</v>
      </c>
      <c r="D129" s="25">
        <v>40000</v>
      </c>
      <c r="E129" s="26">
        <f t="shared" si="1"/>
        <v>100</v>
      </c>
    </row>
    <row r="130" spans="1:5" ht="36">
      <c r="A130" s="23" t="s">
        <v>239</v>
      </c>
      <c r="B130" s="24" t="s">
        <v>240</v>
      </c>
      <c r="C130" s="25">
        <v>20282.46</v>
      </c>
      <c r="D130" s="25">
        <v>20282.46</v>
      </c>
      <c r="E130" s="26">
        <f t="shared" si="1"/>
        <v>100</v>
      </c>
    </row>
    <row r="131" spans="1:5" ht="12.75">
      <c r="A131" s="23" t="s">
        <v>241</v>
      </c>
      <c r="B131" s="24" t="s">
        <v>242</v>
      </c>
      <c r="C131" s="25">
        <v>260200</v>
      </c>
      <c r="D131" s="25">
        <v>260200</v>
      </c>
      <c r="E131" s="26">
        <f t="shared" si="1"/>
        <v>100</v>
      </c>
    </row>
    <row r="132" spans="1:5" ht="60">
      <c r="A132" s="23" t="s">
        <v>243</v>
      </c>
      <c r="B132" s="24" t="s">
        <v>244</v>
      </c>
      <c r="C132" s="25">
        <v>260200</v>
      </c>
      <c r="D132" s="25">
        <v>260200</v>
      </c>
      <c r="E132" s="26">
        <f t="shared" si="1"/>
        <v>100</v>
      </c>
    </row>
    <row r="133" spans="1:5" ht="12.75">
      <c r="A133" s="23" t="s">
        <v>245</v>
      </c>
      <c r="B133" s="24" t="s">
        <v>246</v>
      </c>
      <c r="C133" s="25">
        <v>404252.98</v>
      </c>
      <c r="D133" s="25">
        <v>404252.98</v>
      </c>
      <c r="E133" s="26">
        <f t="shared" si="1"/>
        <v>100</v>
      </c>
    </row>
    <row r="134" spans="1:5" ht="12.75">
      <c r="A134" s="23" t="s">
        <v>247</v>
      </c>
      <c r="B134" s="24" t="s">
        <v>248</v>
      </c>
      <c r="C134" s="25">
        <v>-74629.76</v>
      </c>
      <c r="D134" s="25">
        <v>-74629.76</v>
      </c>
      <c r="E134" s="26">
        <f t="shared" si="1"/>
        <v>100</v>
      </c>
    </row>
    <row r="135" spans="1:5" ht="12.75">
      <c r="A135" s="23" t="s">
        <v>249</v>
      </c>
      <c r="B135" s="24" t="s">
        <v>250</v>
      </c>
      <c r="C135" s="25">
        <v>-66209.59</v>
      </c>
      <c r="D135" s="25">
        <v>-66209.59</v>
      </c>
      <c r="E135" s="26">
        <f t="shared" si="1"/>
        <v>100</v>
      </c>
    </row>
    <row r="136" spans="1:5" ht="12.75">
      <c r="A136" s="23" t="s">
        <v>249</v>
      </c>
      <c r="B136" s="24" t="s">
        <v>251</v>
      </c>
      <c r="C136" s="25">
        <v>-8420.17</v>
      </c>
      <c r="D136" s="25">
        <v>-8420.17</v>
      </c>
      <c r="E136" s="26">
        <f t="shared" si="1"/>
        <v>100</v>
      </c>
    </row>
    <row r="137" spans="1:5" ht="12.75">
      <c r="A137" s="23" t="s">
        <v>252</v>
      </c>
      <c r="B137" s="24" t="s">
        <v>253</v>
      </c>
      <c r="C137" s="25">
        <v>349388.15</v>
      </c>
      <c r="D137" s="25">
        <v>349388.15</v>
      </c>
      <c r="E137" s="26">
        <f aca="true" t="shared" si="2" ref="E137:E200">SUM(D137/C137*100)</f>
        <v>100</v>
      </c>
    </row>
    <row r="138" spans="1:5" ht="12.75">
      <c r="A138" s="23" t="s">
        <v>254</v>
      </c>
      <c r="B138" s="24" t="s">
        <v>255</v>
      </c>
      <c r="C138" s="25">
        <v>27399.58</v>
      </c>
      <c r="D138" s="25">
        <v>27399.58</v>
      </c>
      <c r="E138" s="26">
        <f t="shared" si="2"/>
        <v>100</v>
      </c>
    </row>
    <row r="139" spans="1:5" ht="12.75">
      <c r="A139" s="23" t="s">
        <v>254</v>
      </c>
      <c r="B139" s="24" t="s">
        <v>256</v>
      </c>
      <c r="C139" s="25">
        <v>78030.11</v>
      </c>
      <c r="D139" s="25">
        <v>78030.11</v>
      </c>
      <c r="E139" s="26">
        <f t="shared" si="2"/>
        <v>100</v>
      </c>
    </row>
    <row r="140" spans="1:5" ht="12.75">
      <c r="A140" s="23" t="s">
        <v>254</v>
      </c>
      <c r="B140" s="24" t="s">
        <v>257</v>
      </c>
      <c r="C140" s="25">
        <v>243958.46</v>
      </c>
      <c r="D140" s="25">
        <v>243958.46</v>
      </c>
      <c r="E140" s="26">
        <f t="shared" si="2"/>
        <v>100</v>
      </c>
    </row>
    <row r="141" spans="1:5" ht="12.75">
      <c r="A141" s="23" t="s">
        <v>258</v>
      </c>
      <c r="B141" s="24" t="s">
        <v>259</v>
      </c>
      <c r="C141" s="25">
        <v>13000</v>
      </c>
      <c r="D141" s="25">
        <v>13000</v>
      </c>
      <c r="E141" s="26">
        <f t="shared" si="2"/>
        <v>100</v>
      </c>
    </row>
    <row r="142" spans="1:5" ht="12.75">
      <c r="A142" s="23" t="s">
        <v>260</v>
      </c>
      <c r="B142" s="24" t="s">
        <v>261</v>
      </c>
      <c r="C142" s="25">
        <v>10000</v>
      </c>
      <c r="D142" s="25">
        <v>10000</v>
      </c>
      <c r="E142" s="26">
        <f t="shared" si="2"/>
        <v>100</v>
      </c>
    </row>
    <row r="143" spans="1:5" ht="12.75">
      <c r="A143" s="23" t="s">
        <v>260</v>
      </c>
      <c r="B143" s="24" t="s">
        <v>262</v>
      </c>
      <c r="C143" s="25">
        <v>3000</v>
      </c>
      <c r="D143" s="25">
        <v>3000</v>
      </c>
      <c r="E143" s="26">
        <f t="shared" si="2"/>
        <v>100</v>
      </c>
    </row>
    <row r="144" spans="1:5" ht="36">
      <c r="A144" s="23" t="s">
        <v>263</v>
      </c>
      <c r="B144" s="24" t="s">
        <v>264</v>
      </c>
      <c r="C144" s="25">
        <v>116494.59</v>
      </c>
      <c r="D144" s="25">
        <v>116494.59</v>
      </c>
      <c r="E144" s="26">
        <f t="shared" si="2"/>
        <v>100</v>
      </c>
    </row>
    <row r="145" spans="1:5" ht="36">
      <c r="A145" s="23" t="s">
        <v>265</v>
      </c>
      <c r="B145" s="24" t="s">
        <v>266</v>
      </c>
      <c r="C145" s="25">
        <v>116494.59</v>
      </c>
      <c r="D145" s="25">
        <v>116494.59</v>
      </c>
      <c r="E145" s="26">
        <f t="shared" si="2"/>
        <v>100</v>
      </c>
    </row>
    <row r="146" spans="1:5" ht="12.75">
      <c r="A146" s="23" t="s">
        <v>267</v>
      </c>
      <c r="B146" s="24" t="s">
        <v>268</v>
      </c>
      <c r="C146" s="25">
        <v>485787863.59</v>
      </c>
      <c r="D146" s="25">
        <v>472719699.09</v>
      </c>
      <c r="E146" s="26">
        <f t="shared" si="2"/>
        <v>97.3099030503921</v>
      </c>
    </row>
    <row r="147" spans="1:5" ht="24">
      <c r="A147" s="23" t="s">
        <v>269</v>
      </c>
      <c r="B147" s="24" t="s">
        <v>270</v>
      </c>
      <c r="C147" s="25">
        <v>472196578.01</v>
      </c>
      <c r="D147" s="25">
        <v>459120220.16</v>
      </c>
      <c r="E147" s="26">
        <f t="shared" si="2"/>
        <v>97.23073854005713</v>
      </c>
    </row>
    <row r="148" spans="1:5" ht="12.75">
      <c r="A148" s="23" t="s">
        <v>271</v>
      </c>
      <c r="B148" s="24" t="s">
        <v>272</v>
      </c>
      <c r="C148" s="25">
        <v>205994278.1</v>
      </c>
      <c r="D148" s="25">
        <v>205994278.1</v>
      </c>
      <c r="E148" s="26">
        <f t="shared" si="2"/>
        <v>100</v>
      </c>
    </row>
    <row r="149" spans="1:5" ht="12.75">
      <c r="A149" s="23" t="s">
        <v>273</v>
      </c>
      <c r="B149" s="24" t="s">
        <v>274</v>
      </c>
      <c r="C149" s="25">
        <v>95015000</v>
      </c>
      <c r="D149" s="25">
        <v>95015000</v>
      </c>
      <c r="E149" s="26">
        <f t="shared" si="2"/>
        <v>100</v>
      </c>
    </row>
    <row r="150" spans="1:5" ht="24">
      <c r="A150" s="23" t="s">
        <v>275</v>
      </c>
      <c r="B150" s="24" t="s">
        <v>276</v>
      </c>
      <c r="C150" s="25">
        <v>95015000</v>
      </c>
      <c r="D150" s="25">
        <v>95015000</v>
      </c>
      <c r="E150" s="26">
        <f t="shared" si="2"/>
        <v>100</v>
      </c>
    </row>
    <row r="151" spans="1:5" ht="12.75">
      <c r="A151" s="23" t="s">
        <v>277</v>
      </c>
      <c r="B151" s="24" t="s">
        <v>278</v>
      </c>
      <c r="C151" s="25">
        <v>103556700</v>
      </c>
      <c r="D151" s="25">
        <v>103556700</v>
      </c>
      <c r="E151" s="26">
        <f t="shared" si="2"/>
        <v>100</v>
      </c>
    </row>
    <row r="152" spans="1:5" ht="24">
      <c r="A152" s="23" t="s">
        <v>279</v>
      </c>
      <c r="B152" s="24" t="s">
        <v>280</v>
      </c>
      <c r="C152" s="25">
        <v>103556700</v>
      </c>
      <c r="D152" s="25">
        <v>103556700</v>
      </c>
      <c r="E152" s="26">
        <f t="shared" si="2"/>
        <v>100</v>
      </c>
    </row>
    <row r="153" spans="1:5" ht="12.75">
      <c r="A153" s="23" t="s">
        <v>281</v>
      </c>
      <c r="B153" s="24" t="s">
        <v>282</v>
      </c>
      <c r="C153" s="25">
        <v>7422578.1</v>
      </c>
      <c r="D153" s="25">
        <v>7422578.1</v>
      </c>
      <c r="E153" s="26">
        <f t="shared" si="2"/>
        <v>100</v>
      </c>
    </row>
    <row r="154" spans="1:5" ht="12.75">
      <c r="A154" s="23" t="s">
        <v>283</v>
      </c>
      <c r="B154" s="24" t="s">
        <v>284</v>
      </c>
      <c r="C154" s="25">
        <v>7422578.1</v>
      </c>
      <c r="D154" s="25">
        <v>7422578.1</v>
      </c>
      <c r="E154" s="26">
        <f t="shared" si="2"/>
        <v>100</v>
      </c>
    </row>
    <row r="155" spans="1:5" ht="12.75">
      <c r="A155" s="23" t="s">
        <v>285</v>
      </c>
      <c r="B155" s="24" t="s">
        <v>286</v>
      </c>
      <c r="C155" s="25">
        <v>205198410.13</v>
      </c>
      <c r="D155" s="25">
        <v>192754106.24</v>
      </c>
      <c r="E155" s="26">
        <f t="shared" si="2"/>
        <v>93.93547743273639</v>
      </c>
    </row>
    <row r="156" spans="1:5" ht="24">
      <c r="A156" s="23" t="s">
        <v>287</v>
      </c>
      <c r="B156" s="24" t="s">
        <v>288</v>
      </c>
      <c r="C156" s="25">
        <v>5119998.21</v>
      </c>
      <c r="D156" s="25">
        <v>5119998.21</v>
      </c>
      <c r="E156" s="26">
        <f t="shared" si="2"/>
        <v>100</v>
      </c>
    </row>
    <row r="157" spans="1:5" ht="24">
      <c r="A157" s="23" t="s">
        <v>289</v>
      </c>
      <c r="B157" s="24" t="s">
        <v>290</v>
      </c>
      <c r="C157" s="25">
        <v>5119998.21</v>
      </c>
      <c r="D157" s="25">
        <v>5119998.21</v>
      </c>
      <c r="E157" s="26">
        <f t="shared" si="2"/>
        <v>100</v>
      </c>
    </row>
    <row r="158" spans="1:5" ht="60">
      <c r="A158" s="23" t="s">
        <v>291</v>
      </c>
      <c r="B158" s="24" t="s">
        <v>292</v>
      </c>
      <c r="C158" s="25">
        <v>49833415.67</v>
      </c>
      <c r="D158" s="25">
        <v>38795498.2</v>
      </c>
      <c r="E158" s="26">
        <f t="shared" si="2"/>
        <v>77.8503694326438</v>
      </c>
    </row>
    <row r="159" spans="1:5" ht="60">
      <c r="A159" s="23" t="s">
        <v>293</v>
      </c>
      <c r="B159" s="24" t="s">
        <v>294</v>
      </c>
      <c r="C159" s="25">
        <v>49833415.67</v>
      </c>
      <c r="D159" s="25">
        <v>38795498.2</v>
      </c>
      <c r="E159" s="26">
        <f t="shared" si="2"/>
        <v>77.8503694326438</v>
      </c>
    </row>
    <row r="160" spans="1:5" ht="48">
      <c r="A160" s="23" t="s">
        <v>295</v>
      </c>
      <c r="B160" s="24" t="s">
        <v>296</v>
      </c>
      <c r="C160" s="25">
        <v>5215124.89</v>
      </c>
      <c r="D160" s="25">
        <v>4107311.23</v>
      </c>
      <c r="E160" s="26">
        <f t="shared" si="2"/>
        <v>78.7576772682044</v>
      </c>
    </row>
    <row r="161" spans="1:5" ht="48">
      <c r="A161" s="23" t="s">
        <v>297</v>
      </c>
      <c r="B161" s="24" t="s">
        <v>298</v>
      </c>
      <c r="C161" s="25">
        <v>5215124.89</v>
      </c>
      <c r="D161" s="25">
        <v>4107311.23</v>
      </c>
      <c r="E161" s="26">
        <f t="shared" si="2"/>
        <v>78.7576772682044</v>
      </c>
    </row>
    <row r="162" spans="1:5" ht="12.75">
      <c r="A162" s="23" t="s">
        <v>299</v>
      </c>
      <c r="B162" s="24" t="s">
        <v>300</v>
      </c>
      <c r="C162" s="25">
        <v>5891202.58</v>
      </c>
      <c r="D162" s="25">
        <v>5891202.58</v>
      </c>
      <c r="E162" s="26">
        <f t="shared" si="2"/>
        <v>100</v>
      </c>
    </row>
    <row r="163" spans="1:5" ht="24">
      <c r="A163" s="23" t="s">
        <v>301</v>
      </c>
      <c r="B163" s="24" t="s">
        <v>302</v>
      </c>
      <c r="C163" s="25">
        <v>5891202.58</v>
      </c>
      <c r="D163" s="25">
        <v>5891202.58</v>
      </c>
      <c r="E163" s="26">
        <f t="shared" si="2"/>
        <v>100</v>
      </c>
    </row>
    <row r="164" spans="1:5" ht="12.75">
      <c r="A164" s="23" t="s">
        <v>303</v>
      </c>
      <c r="B164" s="24" t="s">
        <v>304</v>
      </c>
      <c r="C164" s="25">
        <v>5469121.7</v>
      </c>
      <c r="D164" s="25">
        <v>5469121.7</v>
      </c>
      <c r="E164" s="26">
        <f t="shared" si="2"/>
        <v>100</v>
      </c>
    </row>
    <row r="165" spans="1:5" ht="12.75">
      <c r="A165" s="23" t="s">
        <v>305</v>
      </c>
      <c r="B165" s="24" t="s">
        <v>306</v>
      </c>
      <c r="C165" s="25">
        <v>5469121.7</v>
      </c>
      <c r="D165" s="25">
        <v>5469121.7</v>
      </c>
      <c r="E165" s="26">
        <f t="shared" si="2"/>
        <v>100</v>
      </c>
    </row>
    <row r="166" spans="1:5" ht="12.75">
      <c r="A166" s="23" t="s">
        <v>307</v>
      </c>
      <c r="B166" s="24" t="s">
        <v>308</v>
      </c>
      <c r="C166" s="25">
        <v>18976868</v>
      </c>
      <c r="D166" s="25">
        <v>18976867.99</v>
      </c>
      <c r="E166" s="26">
        <f t="shared" si="2"/>
        <v>99.99999994730425</v>
      </c>
    </row>
    <row r="167" spans="1:5" ht="24">
      <c r="A167" s="23" t="s">
        <v>309</v>
      </c>
      <c r="B167" s="24" t="s">
        <v>310</v>
      </c>
      <c r="C167" s="25">
        <v>18976868</v>
      </c>
      <c r="D167" s="25">
        <v>18976867.99</v>
      </c>
      <c r="E167" s="26">
        <f t="shared" si="2"/>
        <v>99.99999994730425</v>
      </c>
    </row>
    <row r="168" spans="1:5" ht="12.75">
      <c r="A168" s="23" t="s">
        <v>311</v>
      </c>
      <c r="B168" s="24" t="s">
        <v>312</v>
      </c>
      <c r="C168" s="25">
        <v>1556551.2</v>
      </c>
      <c r="D168" s="25">
        <v>1556551.2</v>
      </c>
      <c r="E168" s="26">
        <f t="shared" si="2"/>
        <v>100</v>
      </c>
    </row>
    <row r="169" spans="1:5" ht="24">
      <c r="A169" s="23" t="s">
        <v>313</v>
      </c>
      <c r="B169" s="24" t="s">
        <v>314</v>
      </c>
      <c r="C169" s="25">
        <v>1556551.2</v>
      </c>
      <c r="D169" s="25">
        <v>1556551.2</v>
      </c>
      <c r="E169" s="26">
        <f t="shared" si="2"/>
        <v>100</v>
      </c>
    </row>
    <row r="170" spans="1:5" ht="24">
      <c r="A170" s="23" t="s">
        <v>315</v>
      </c>
      <c r="B170" s="24" t="s">
        <v>316</v>
      </c>
      <c r="C170" s="25">
        <v>72516119.91</v>
      </c>
      <c r="D170" s="25">
        <v>72516119.91</v>
      </c>
      <c r="E170" s="26">
        <f t="shared" si="2"/>
        <v>100</v>
      </c>
    </row>
    <row r="171" spans="1:5" ht="24">
      <c r="A171" s="23" t="s">
        <v>317</v>
      </c>
      <c r="B171" s="24" t="s">
        <v>318</v>
      </c>
      <c r="C171" s="25">
        <v>72516119.91</v>
      </c>
      <c r="D171" s="25">
        <v>72516119.91</v>
      </c>
      <c r="E171" s="26">
        <f t="shared" si="2"/>
        <v>100</v>
      </c>
    </row>
    <row r="172" spans="1:5" ht="24">
      <c r="A172" s="23" t="s">
        <v>319</v>
      </c>
      <c r="B172" s="24" t="s">
        <v>320</v>
      </c>
      <c r="C172" s="25">
        <v>359418.52</v>
      </c>
      <c r="D172" s="25">
        <v>359418.52</v>
      </c>
      <c r="E172" s="26">
        <f t="shared" si="2"/>
        <v>100</v>
      </c>
    </row>
    <row r="173" spans="1:5" ht="36">
      <c r="A173" s="23" t="s">
        <v>321</v>
      </c>
      <c r="B173" s="24" t="s">
        <v>322</v>
      </c>
      <c r="C173" s="25">
        <v>359418.52</v>
      </c>
      <c r="D173" s="25">
        <v>359418.52</v>
      </c>
      <c r="E173" s="26">
        <f t="shared" si="2"/>
        <v>100</v>
      </c>
    </row>
    <row r="174" spans="1:5" ht="12.75">
      <c r="A174" s="23" t="s">
        <v>323</v>
      </c>
      <c r="B174" s="24" t="s">
        <v>324</v>
      </c>
      <c r="C174" s="25">
        <v>40260589.45</v>
      </c>
      <c r="D174" s="25">
        <v>39962016.7</v>
      </c>
      <c r="E174" s="26">
        <f t="shared" si="2"/>
        <v>99.25839945694088</v>
      </c>
    </row>
    <row r="175" spans="1:5" ht="12.75">
      <c r="A175" s="23" t="s">
        <v>325</v>
      </c>
      <c r="B175" s="24" t="s">
        <v>326</v>
      </c>
      <c r="C175" s="25">
        <v>22575060</v>
      </c>
      <c r="D175" s="25">
        <v>22518849.99</v>
      </c>
      <c r="E175" s="26">
        <f t="shared" si="2"/>
        <v>99.75100836941296</v>
      </c>
    </row>
    <row r="176" spans="1:5" ht="12.75">
      <c r="A176" s="23" t="s">
        <v>325</v>
      </c>
      <c r="B176" s="24" t="s">
        <v>327</v>
      </c>
      <c r="C176" s="25">
        <v>17685529.45</v>
      </c>
      <c r="D176" s="25">
        <v>17443166.71</v>
      </c>
      <c r="E176" s="26">
        <f t="shared" si="2"/>
        <v>98.62959861798201</v>
      </c>
    </row>
    <row r="177" spans="1:5" ht="12.75">
      <c r="A177" s="23" t="s">
        <v>328</v>
      </c>
      <c r="B177" s="24" t="s">
        <v>329</v>
      </c>
      <c r="C177" s="25">
        <v>47198041.8</v>
      </c>
      <c r="D177" s="25">
        <v>46565987.84</v>
      </c>
      <c r="E177" s="26">
        <f t="shared" si="2"/>
        <v>98.66084706929516</v>
      </c>
    </row>
    <row r="178" spans="1:5" ht="24">
      <c r="A178" s="23" t="s">
        <v>330</v>
      </c>
      <c r="B178" s="24" t="s">
        <v>331</v>
      </c>
      <c r="C178" s="25">
        <v>12558945.98</v>
      </c>
      <c r="D178" s="25">
        <v>12558945.98</v>
      </c>
      <c r="E178" s="26">
        <f t="shared" si="2"/>
        <v>100</v>
      </c>
    </row>
    <row r="179" spans="1:5" ht="24">
      <c r="A179" s="23" t="s">
        <v>332</v>
      </c>
      <c r="B179" s="24" t="s">
        <v>333</v>
      </c>
      <c r="C179" s="25">
        <v>12294914.93</v>
      </c>
      <c r="D179" s="25">
        <v>12292966.98</v>
      </c>
      <c r="E179" s="26">
        <f t="shared" si="2"/>
        <v>99.98415645808784</v>
      </c>
    </row>
    <row r="180" spans="1:5" ht="24">
      <c r="A180" s="23" t="s">
        <v>332</v>
      </c>
      <c r="B180" s="24" t="s">
        <v>334</v>
      </c>
      <c r="C180" s="25">
        <v>264031.05</v>
      </c>
      <c r="D180" s="25">
        <v>265979</v>
      </c>
      <c r="E180" s="26">
        <f t="shared" si="2"/>
        <v>100.73777307631053</v>
      </c>
    </row>
    <row r="181" spans="1:5" ht="24">
      <c r="A181" s="23" t="s">
        <v>335</v>
      </c>
      <c r="B181" s="24" t="s">
        <v>336</v>
      </c>
      <c r="C181" s="25">
        <v>4971740</v>
      </c>
      <c r="D181" s="25">
        <v>4340022.04</v>
      </c>
      <c r="E181" s="26">
        <f t="shared" si="2"/>
        <v>87.29382550173581</v>
      </c>
    </row>
    <row r="182" spans="1:5" ht="24">
      <c r="A182" s="23" t="s">
        <v>337</v>
      </c>
      <c r="B182" s="24" t="s">
        <v>338</v>
      </c>
      <c r="C182" s="25">
        <v>4971740</v>
      </c>
      <c r="D182" s="25">
        <v>4340022.04</v>
      </c>
      <c r="E182" s="26">
        <f t="shared" si="2"/>
        <v>87.29382550173581</v>
      </c>
    </row>
    <row r="183" spans="1:5" ht="36">
      <c r="A183" s="23" t="s">
        <v>339</v>
      </c>
      <c r="B183" s="24" t="s">
        <v>340</v>
      </c>
      <c r="C183" s="25">
        <v>15502135.27</v>
      </c>
      <c r="D183" s="25">
        <v>15502135.27</v>
      </c>
      <c r="E183" s="26">
        <f t="shared" si="2"/>
        <v>100</v>
      </c>
    </row>
    <row r="184" spans="1:5" ht="36">
      <c r="A184" s="23" t="s">
        <v>341</v>
      </c>
      <c r="B184" s="24" t="s">
        <v>342</v>
      </c>
      <c r="C184" s="25">
        <v>15502135.27</v>
      </c>
      <c r="D184" s="25">
        <v>15502135.27</v>
      </c>
      <c r="E184" s="26">
        <f t="shared" si="2"/>
        <v>100</v>
      </c>
    </row>
    <row r="185" spans="1:5" ht="36">
      <c r="A185" s="23" t="s">
        <v>343</v>
      </c>
      <c r="B185" s="24" t="s">
        <v>344</v>
      </c>
      <c r="C185" s="25">
        <v>192785.26</v>
      </c>
      <c r="D185" s="25">
        <v>192785.26</v>
      </c>
      <c r="E185" s="26">
        <f t="shared" si="2"/>
        <v>100</v>
      </c>
    </row>
    <row r="186" spans="1:5" ht="36">
      <c r="A186" s="23" t="s">
        <v>345</v>
      </c>
      <c r="B186" s="24" t="s">
        <v>346</v>
      </c>
      <c r="C186" s="25">
        <v>192785.26</v>
      </c>
      <c r="D186" s="25">
        <v>192785.26</v>
      </c>
      <c r="E186" s="26">
        <f t="shared" si="2"/>
        <v>100</v>
      </c>
    </row>
    <row r="187" spans="1:5" ht="12.75">
      <c r="A187" s="23" t="s">
        <v>347</v>
      </c>
      <c r="B187" s="24" t="s">
        <v>348</v>
      </c>
      <c r="C187" s="25">
        <v>13972435.29</v>
      </c>
      <c r="D187" s="25">
        <v>13972099.29</v>
      </c>
      <c r="E187" s="26">
        <f t="shared" si="2"/>
        <v>99.99759526529895</v>
      </c>
    </row>
    <row r="188" spans="1:5" ht="12.75">
      <c r="A188" s="23" t="s">
        <v>349</v>
      </c>
      <c r="B188" s="24" t="s">
        <v>350</v>
      </c>
      <c r="C188" s="25">
        <v>12812435.29</v>
      </c>
      <c r="D188" s="25">
        <v>12812099.29</v>
      </c>
      <c r="E188" s="26">
        <f t="shared" si="2"/>
        <v>99.99737754773082</v>
      </c>
    </row>
    <row r="189" spans="1:5" ht="12.75">
      <c r="A189" s="23" t="s">
        <v>349</v>
      </c>
      <c r="B189" s="24" t="s">
        <v>351</v>
      </c>
      <c r="C189" s="25">
        <v>1160000</v>
      </c>
      <c r="D189" s="25">
        <v>1160000</v>
      </c>
      <c r="E189" s="26">
        <f t="shared" si="2"/>
        <v>100</v>
      </c>
    </row>
    <row r="190" spans="1:5" ht="12.75">
      <c r="A190" s="23" t="s">
        <v>352</v>
      </c>
      <c r="B190" s="24" t="s">
        <v>353</v>
      </c>
      <c r="C190" s="25">
        <v>13805847.98</v>
      </c>
      <c r="D190" s="25">
        <v>13805847.98</v>
      </c>
      <c r="E190" s="26">
        <f t="shared" si="2"/>
        <v>100</v>
      </c>
    </row>
    <row r="191" spans="1:5" ht="36">
      <c r="A191" s="23" t="s">
        <v>354</v>
      </c>
      <c r="B191" s="24" t="s">
        <v>355</v>
      </c>
      <c r="C191" s="25">
        <v>9351828.73</v>
      </c>
      <c r="D191" s="25">
        <v>9351828.73</v>
      </c>
      <c r="E191" s="26">
        <f t="shared" si="2"/>
        <v>100</v>
      </c>
    </row>
    <row r="192" spans="1:5" ht="36">
      <c r="A192" s="23" t="s">
        <v>356</v>
      </c>
      <c r="B192" s="24" t="s">
        <v>357</v>
      </c>
      <c r="C192" s="25">
        <v>3954420.51</v>
      </c>
      <c r="D192" s="25">
        <v>3954420.51</v>
      </c>
      <c r="E192" s="26">
        <f t="shared" si="2"/>
        <v>100</v>
      </c>
    </row>
    <row r="193" spans="1:5" ht="36">
      <c r="A193" s="23" t="s">
        <v>356</v>
      </c>
      <c r="B193" s="24" t="s">
        <v>358</v>
      </c>
      <c r="C193" s="25">
        <v>193600</v>
      </c>
      <c r="D193" s="25">
        <v>193600</v>
      </c>
      <c r="E193" s="26">
        <f t="shared" si="2"/>
        <v>100</v>
      </c>
    </row>
    <row r="194" spans="1:5" ht="36">
      <c r="A194" s="23" t="s">
        <v>356</v>
      </c>
      <c r="B194" s="24" t="s">
        <v>359</v>
      </c>
      <c r="C194" s="25">
        <v>4277364.8</v>
      </c>
      <c r="D194" s="25">
        <v>4277364.8</v>
      </c>
      <c r="E194" s="26">
        <f t="shared" si="2"/>
        <v>100</v>
      </c>
    </row>
    <row r="195" spans="1:5" ht="36">
      <c r="A195" s="23" t="s">
        <v>356</v>
      </c>
      <c r="B195" s="24" t="s">
        <v>360</v>
      </c>
      <c r="C195" s="25">
        <v>926443.42</v>
      </c>
      <c r="D195" s="25">
        <v>926443.42</v>
      </c>
      <c r="E195" s="26">
        <f t="shared" si="2"/>
        <v>100</v>
      </c>
    </row>
    <row r="196" spans="1:5" ht="12.75">
      <c r="A196" s="23" t="s">
        <v>361</v>
      </c>
      <c r="B196" s="24" t="s">
        <v>362</v>
      </c>
      <c r="C196" s="25">
        <v>50781.25</v>
      </c>
      <c r="D196" s="25">
        <v>50781.25</v>
      </c>
      <c r="E196" s="26">
        <f t="shared" si="2"/>
        <v>100</v>
      </c>
    </row>
    <row r="197" spans="1:5" ht="24">
      <c r="A197" s="23" t="s">
        <v>363</v>
      </c>
      <c r="B197" s="24" t="s">
        <v>364</v>
      </c>
      <c r="C197" s="25">
        <v>50781.25</v>
      </c>
      <c r="D197" s="25">
        <v>50781.25</v>
      </c>
      <c r="E197" s="26">
        <f t="shared" si="2"/>
        <v>100</v>
      </c>
    </row>
    <row r="198" spans="1:5" ht="12.75">
      <c r="A198" s="23" t="s">
        <v>365</v>
      </c>
      <c r="B198" s="24" t="s">
        <v>366</v>
      </c>
      <c r="C198" s="25">
        <v>4403238</v>
      </c>
      <c r="D198" s="25">
        <v>4403238</v>
      </c>
      <c r="E198" s="26">
        <f t="shared" si="2"/>
        <v>100</v>
      </c>
    </row>
    <row r="199" spans="1:5" ht="12.75">
      <c r="A199" s="23" t="s">
        <v>367</v>
      </c>
      <c r="B199" s="24" t="s">
        <v>368</v>
      </c>
      <c r="C199" s="25">
        <v>3017238</v>
      </c>
      <c r="D199" s="25">
        <v>3017238</v>
      </c>
      <c r="E199" s="26">
        <f t="shared" si="2"/>
        <v>100</v>
      </c>
    </row>
    <row r="200" spans="1:5" ht="12.75">
      <c r="A200" s="23" t="s">
        <v>367</v>
      </c>
      <c r="B200" s="24" t="s">
        <v>369</v>
      </c>
      <c r="C200" s="25">
        <v>1386000</v>
      </c>
      <c r="D200" s="25">
        <v>1386000</v>
      </c>
      <c r="E200" s="26">
        <f t="shared" si="2"/>
        <v>100</v>
      </c>
    </row>
    <row r="201" spans="1:5" ht="12.75">
      <c r="A201" s="23" t="s">
        <v>370</v>
      </c>
      <c r="B201" s="24" t="s">
        <v>371</v>
      </c>
      <c r="C201" s="25">
        <v>13626332.16</v>
      </c>
      <c r="D201" s="25">
        <v>13626332.16</v>
      </c>
      <c r="E201" s="26">
        <f aca="true" t="shared" si="3" ref="E201:E217">SUM(D201/C201*100)</f>
        <v>100</v>
      </c>
    </row>
    <row r="202" spans="1:5" ht="12.75">
      <c r="A202" s="23" t="s">
        <v>372</v>
      </c>
      <c r="B202" s="24" t="s">
        <v>373</v>
      </c>
      <c r="C202" s="25">
        <v>13626332.16</v>
      </c>
      <c r="D202" s="25">
        <v>13626332.16</v>
      </c>
      <c r="E202" s="26">
        <f t="shared" si="3"/>
        <v>100</v>
      </c>
    </row>
    <row r="203" spans="1:5" ht="12.75">
      <c r="A203" s="23" t="s">
        <v>372</v>
      </c>
      <c r="B203" s="24" t="s">
        <v>374</v>
      </c>
      <c r="C203" s="25">
        <v>876835.77</v>
      </c>
      <c r="D203" s="25">
        <v>3226332.16</v>
      </c>
      <c r="E203" s="26">
        <f t="shared" si="3"/>
        <v>367.9517043425361</v>
      </c>
    </row>
    <row r="204" spans="1:5" ht="12.75">
      <c r="A204" s="23" t="s">
        <v>372</v>
      </c>
      <c r="B204" s="24" t="s">
        <v>375</v>
      </c>
      <c r="C204" s="25">
        <v>2749496.39</v>
      </c>
      <c r="D204" s="25">
        <v>400000</v>
      </c>
      <c r="E204" s="26">
        <f t="shared" si="3"/>
        <v>14.548118755667833</v>
      </c>
    </row>
    <row r="205" spans="1:5" ht="12.75">
      <c r="A205" s="23" t="s">
        <v>372</v>
      </c>
      <c r="B205" s="24" t="s">
        <v>376</v>
      </c>
      <c r="C205" s="25">
        <v>10000000</v>
      </c>
      <c r="D205" s="25">
        <v>10000000</v>
      </c>
      <c r="E205" s="26">
        <f t="shared" si="3"/>
        <v>100</v>
      </c>
    </row>
    <row r="206" spans="1:5" ht="36">
      <c r="A206" s="23" t="s">
        <v>377</v>
      </c>
      <c r="B206" s="24" t="s">
        <v>378</v>
      </c>
      <c r="C206" s="25">
        <v>470211.01</v>
      </c>
      <c r="D206" s="25">
        <v>470211.01</v>
      </c>
      <c r="E206" s="26">
        <f t="shared" si="3"/>
        <v>100</v>
      </c>
    </row>
    <row r="207" spans="1:5" ht="48">
      <c r="A207" s="23" t="s">
        <v>379</v>
      </c>
      <c r="B207" s="24" t="s">
        <v>380</v>
      </c>
      <c r="C207" s="25">
        <v>470211.01</v>
      </c>
      <c r="D207" s="25">
        <v>470211.01</v>
      </c>
      <c r="E207" s="26">
        <f t="shared" si="3"/>
        <v>100</v>
      </c>
    </row>
    <row r="208" spans="1:5" ht="48">
      <c r="A208" s="23" t="s">
        <v>381</v>
      </c>
      <c r="B208" s="24" t="s">
        <v>382</v>
      </c>
      <c r="C208" s="25">
        <v>470211.01</v>
      </c>
      <c r="D208" s="25">
        <v>470211.01</v>
      </c>
      <c r="E208" s="26">
        <f t="shared" si="3"/>
        <v>100</v>
      </c>
    </row>
    <row r="209" spans="1:5" ht="24">
      <c r="A209" s="23" t="s">
        <v>383</v>
      </c>
      <c r="B209" s="24" t="s">
        <v>384</v>
      </c>
      <c r="C209" s="25">
        <v>470211.01</v>
      </c>
      <c r="D209" s="25">
        <v>470211.01</v>
      </c>
      <c r="E209" s="26">
        <f t="shared" si="3"/>
        <v>100</v>
      </c>
    </row>
    <row r="210" spans="1:5" ht="24">
      <c r="A210" s="23" t="s">
        <v>385</v>
      </c>
      <c r="B210" s="24" t="s">
        <v>386</v>
      </c>
      <c r="C210" s="25">
        <v>41724.09</v>
      </c>
      <c r="D210" s="25">
        <v>41724.09</v>
      </c>
      <c r="E210" s="26">
        <f t="shared" si="3"/>
        <v>100</v>
      </c>
    </row>
    <row r="211" spans="1:5" ht="24">
      <c r="A211" s="23" t="s">
        <v>387</v>
      </c>
      <c r="B211" s="24" t="s">
        <v>388</v>
      </c>
      <c r="C211" s="25">
        <v>428486.92</v>
      </c>
      <c r="D211" s="25">
        <v>428486.92</v>
      </c>
      <c r="E211" s="26">
        <f t="shared" si="3"/>
        <v>100</v>
      </c>
    </row>
    <row r="212" spans="1:5" ht="24">
      <c r="A212" s="23" t="s">
        <v>389</v>
      </c>
      <c r="B212" s="24" t="s">
        <v>390</v>
      </c>
      <c r="C212" s="25">
        <v>-505257.59</v>
      </c>
      <c r="D212" s="25">
        <v>-497064.24</v>
      </c>
      <c r="E212" s="26">
        <f t="shared" si="3"/>
        <v>98.37838160926982</v>
      </c>
    </row>
    <row r="213" spans="1:5" ht="24">
      <c r="A213" s="23" t="s">
        <v>391</v>
      </c>
      <c r="B213" s="24" t="s">
        <v>392</v>
      </c>
      <c r="C213" s="25">
        <v>-505257.59</v>
      </c>
      <c r="D213" s="25">
        <v>-497064.24</v>
      </c>
      <c r="E213" s="26">
        <f t="shared" si="3"/>
        <v>98.37838160926982</v>
      </c>
    </row>
    <row r="214" spans="1:5" ht="36">
      <c r="A214" s="23" t="s">
        <v>393</v>
      </c>
      <c r="B214" s="24" t="s">
        <v>394</v>
      </c>
      <c r="C214" s="25">
        <v>-5745.62</v>
      </c>
      <c r="D214" s="25">
        <v>-5745.62</v>
      </c>
      <c r="E214" s="26">
        <f t="shared" si="3"/>
        <v>100</v>
      </c>
    </row>
    <row r="215" spans="1:5" ht="36">
      <c r="A215" s="23" t="s">
        <v>395</v>
      </c>
      <c r="B215" s="24" t="s">
        <v>396</v>
      </c>
      <c r="C215" s="25">
        <v>-275645.67</v>
      </c>
      <c r="D215" s="25">
        <v>-275645.67</v>
      </c>
      <c r="E215" s="26">
        <f t="shared" si="3"/>
        <v>100</v>
      </c>
    </row>
    <row r="216" spans="1:5" ht="24">
      <c r="A216" s="23" t="s">
        <v>397</v>
      </c>
      <c r="B216" s="24" t="s">
        <v>398</v>
      </c>
      <c r="C216" s="25">
        <v>-76770.67</v>
      </c>
      <c r="D216" s="25">
        <v>-76770.67</v>
      </c>
      <c r="E216" s="26">
        <f t="shared" si="3"/>
        <v>100</v>
      </c>
    </row>
    <row r="217" spans="1:5" ht="24.75" thickBot="1">
      <c r="A217" s="23" t="s">
        <v>397</v>
      </c>
      <c r="B217" s="28" t="s">
        <v>399</v>
      </c>
      <c r="C217" s="29">
        <v>-147095.63</v>
      </c>
      <c r="D217" s="29">
        <v>-138902.28</v>
      </c>
      <c r="E217" s="30">
        <f t="shared" si="3"/>
        <v>94.42991610287811</v>
      </c>
    </row>
    <row r="218" spans="1:5" ht="12.75">
      <c r="A218" s="6"/>
      <c r="B218" s="7"/>
      <c r="C218" s="8"/>
      <c r="D218" s="8"/>
      <c r="E218" s="8"/>
    </row>
  </sheetData>
  <sheetProtection/>
  <mergeCells count="1"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7"/>
  <sheetViews>
    <sheetView zoomScalePageLayoutView="0" workbookViewId="0" topLeftCell="A209">
      <selection activeCell="I3" sqref="I3"/>
    </sheetView>
  </sheetViews>
  <sheetFormatPr defaultColWidth="9.140625" defaultRowHeight="12.75"/>
  <cols>
    <col min="1" max="1" width="14.28125" style="34" customWidth="1"/>
    <col min="2" max="2" width="54.28125" style="34" customWidth="1"/>
    <col min="3" max="4" width="5.421875" style="34" customWidth="1"/>
    <col min="5" max="5" width="12.28125" style="34" customWidth="1"/>
    <col min="6" max="6" width="5.28125" style="34" customWidth="1"/>
    <col min="7" max="7" width="13.57421875" style="34" customWidth="1"/>
    <col min="8" max="8" width="14.00390625" style="34" customWidth="1"/>
    <col min="9" max="9" width="10.57421875" style="35" customWidth="1"/>
  </cols>
  <sheetData>
    <row r="1" spans="1:6" ht="12.75" customHeight="1">
      <c r="A1" s="31"/>
      <c r="B1" s="31"/>
      <c r="C1" s="31"/>
      <c r="D1" s="32"/>
      <c r="E1" s="33"/>
      <c r="F1" s="33"/>
    </row>
    <row r="2" spans="1:9" ht="15" customHeight="1">
      <c r="A2" s="36" t="s">
        <v>598</v>
      </c>
      <c r="B2" s="36"/>
      <c r="C2" s="36"/>
      <c r="D2" s="36"/>
      <c r="E2" s="36"/>
      <c r="F2" s="36"/>
      <c r="G2" s="36"/>
      <c r="H2" s="36"/>
      <c r="I2" s="36"/>
    </row>
    <row r="3" spans="1:9" ht="12.75">
      <c r="A3" s="37"/>
      <c r="B3" s="37"/>
      <c r="C3" s="37"/>
      <c r="D3" s="37"/>
      <c r="E3" s="37"/>
      <c r="F3" s="37"/>
      <c r="G3" s="38"/>
      <c r="H3" s="38"/>
      <c r="I3" s="11" t="s">
        <v>513</v>
      </c>
    </row>
    <row r="4" spans="1:9" ht="39" customHeight="1">
      <c r="A4" s="39" t="s">
        <v>514</v>
      </c>
      <c r="B4" s="39" t="s">
        <v>515</v>
      </c>
      <c r="C4" s="40" t="s">
        <v>516</v>
      </c>
      <c r="D4" s="41"/>
      <c r="E4" s="39" t="s">
        <v>517</v>
      </c>
      <c r="F4" s="39" t="s">
        <v>518</v>
      </c>
      <c r="G4" s="42" t="s">
        <v>519</v>
      </c>
      <c r="H4" s="43" t="s">
        <v>520</v>
      </c>
      <c r="I4" s="42" t="s">
        <v>512</v>
      </c>
    </row>
    <row r="5" spans="1:9" ht="12.75">
      <c r="A5" s="44"/>
      <c r="B5" s="44"/>
      <c r="C5" s="45"/>
      <c r="D5" s="46"/>
      <c r="E5" s="44"/>
      <c r="F5" s="44"/>
      <c r="G5" s="47"/>
      <c r="H5" s="48"/>
      <c r="I5" s="47"/>
    </row>
    <row r="6" spans="1:9" ht="12.75">
      <c r="A6" s="49">
        <v>1</v>
      </c>
      <c r="B6" s="50">
        <v>2</v>
      </c>
      <c r="C6" s="49">
        <v>3</v>
      </c>
      <c r="D6" s="49">
        <v>4</v>
      </c>
      <c r="E6" s="49">
        <v>5</v>
      </c>
      <c r="F6" s="49">
        <v>6</v>
      </c>
      <c r="G6" s="51">
        <v>7</v>
      </c>
      <c r="H6" s="51">
        <v>8</v>
      </c>
      <c r="I6" s="52">
        <v>9</v>
      </c>
    </row>
    <row r="7" spans="1:9" ht="12.75">
      <c r="A7" s="53">
        <v>546</v>
      </c>
      <c r="B7" s="54" t="s">
        <v>521</v>
      </c>
      <c r="C7" s="55"/>
      <c r="D7" s="55"/>
      <c r="E7" s="56"/>
      <c r="F7" s="53"/>
      <c r="G7" s="77">
        <f aca="true" t="shared" si="0" ref="G7:H9">G8</f>
        <v>1342.2</v>
      </c>
      <c r="H7" s="77">
        <f t="shared" si="0"/>
        <v>1342.2</v>
      </c>
      <c r="I7" s="57">
        <f>SUM(H7/G7*100)</f>
        <v>100</v>
      </c>
    </row>
    <row r="8" spans="1:9" ht="36">
      <c r="A8" s="53"/>
      <c r="B8" s="58" t="s">
        <v>403</v>
      </c>
      <c r="C8" s="59" t="s">
        <v>522</v>
      </c>
      <c r="D8" s="59" t="s">
        <v>523</v>
      </c>
      <c r="E8" s="60"/>
      <c r="F8" s="53"/>
      <c r="G8" s="78">
        <f t="shared" si="0"/>
        <v>1342.2</v>
      </c>
      <c r="H8" s="78">
        <f t="shared" si="0"/>
        <v>1342.2</v>
      </c>
      <c r="I8" s="61">
        <f aca="true" t="shared" si="1" ref="I8:I68">SUM(H8/G8*100)</f>
        <v>100</v>
      </c>
    </row>
    <row r="9" spans="1:9" ht="12.75">
      <c r="A9" s="60"/>
      <c r="B9" s="58" t="s">
        <v>524</v>
      </c>
      <c r="C9" s="59" t="s">
        <v>522</v>
      </c>
      <c r="D9" s="59" t="s">
        <v>523</v>
      </c>
      <c r="E9" s="60" t="s">
        <v>525</v>
      </c>
      <c r="F9" s="60"/>
      <c r="G9" s="78">
        <f t="shared" si="0"/>
        <v>1342.2</v>
      </c>
      <c r="H9" s="78">
        <f t="shared" si="0"/>
        <v>1342.2</v>
      </c>
      <c r="I9" s="61">
        <f t="shared" si="1"/>
        <v>100</v>
      </c>
    </row>
    <row r="10" spans="1:9" ht="48">
      <c r="A10" s="60"/>
      <c r="B10" s="58" t="s">
        <v>405</v>
      </c>
      <c r="C10" s="59" t="s">
        <v>522</v>
      </c>
      <c r="D10" s="59" t="s">
        <v>523</v>
      </c>
      <c r="E10" s="60" t="s">
        <v>526</v>
      </c>
      <c r="F10" s="60"/>
      <c r="G10" s="78">
        <f>G11+G12</f>
        <v>1342.2</v>
      </c>
      <c r="H10" s="78">
        <f>H11+H12</f>
        <v>1342.2</v>
      </c>
      <c r="I10" s="61">
        <f t="shared" si="1"/>
        <v>100</v>
      </c>
    </row>
    <row r="11" spans="1:9" ht="24">
      <c r="A11" s="60"/>
      <c r="B11" s="58" t="s">
        <v>402</v>
      </c>
      <c r="C11" s="59" t="s">
        <v>522</v>
      </c>
      <c r="D11" s="59" t="s">
        <v>523</v>
      </c>
      <c r="E11" s="60" t="s">
        <v>526</v>
      </c>
      <c r="F11" s="60">
        <v>120</v>
      </c>
      <c r="G11" s="79">
        <v>1203.9</v>
      </c>
      <c r="H11" s="79">
        <v>1203.9</v>
      </c>
      <c r="I11" s="61">
        <f t="shared" si="1"/>
        <v>100</v>
      </c>
    </row>
    <row r="12" spans="1:9" ht="24">
      <c r="A12" s="60"/>
      <c r="B12" s="58" t="s">
        <v>406</v>
      </c>
      <c r="C12" s="59" t="s">
        <v>522</v>
      </c>
      <c r="D12" s="59" t="s">
        <v>523</v>
      </c>
      <c r="E12" s="60" t="s">
        <v>526</v>
      </c>
      <c r="F12" s="60">
        <v>240</v>
      </c>
      <c r="G12" s="79">
        <v>138.3</v>
      </c>
      <c r="H12" s="79">
        <v>138.3</v>
      </c>
      <c r="I12" s="61">
        <f t="shared" si="1"/>
        <v>100</v>
      </c>
    </row>
    <row r="13" spans="1:9" ht="12.75">
      <c r="A13" s="53">
        <v>547</v>
      </c>
      <c r="B13" s="54" t="s">
        <v>527</v>
      </c>
      <c r="C13" s="55"/>
      <c r="D13" s="55"/>
      <c r="E13" s="53"/>
      <c r="F13" s="53"/>
      <c r="G13" s="80">
        <f>G14+G17+G31+G34+G57+G60+G67+G70+G77+G82+G90+G93+G97+G106+G109+G113+G118+G122+G85+G103</f>
        <v>319864.5</v>
      </c>
      <c r="H13" s="80">
        <f>H14+H17+H31+H34+H57+H60+H67+H70+H77+H82+H90+H93+H97+H106+H109+H113+H118+H122+H85+H103</f>
        <v>315839.3</v>
      </c>
      <c r="I13" s="62">
        <f t="shared" si="1"/>
        <v>98.74159214292303</v>
      </c>
    </row>
    <row r="14" spans="1:9" ht="24">
      <c r="A14" s="60"/>
      <c r="B14" s="58" t="s">
        <v>400</v>
      </c>
      <c r="C14" s="59" t="s">
        <v>522</v>
      </c>
      <c r="D14" s="59" t="s">
        <v>528</v>
      </c>
      <c r="E14" s="60"/>
      <c r="F14" s="60"/>
      <c r="G14" s="81">
        <f>G15</f>
        <v>2602.2</v>
      </c>
      <c r="H14" s="81">
        <f>H15</f>
        <v>2602.2</v>
      </c>
      <c r="I14" s="61">
        <f t="shared" si="1"/>
        <v>100</v>
      </c>
    </row>
    <row r="15" spans="1:9" ht="36">
      <c r="A15" s="60"/>
      <c r="B15" s="58" t="s">
        <v>401</v>
      </c>
      <c r="C15" s="59" t="s">
        <v>522</v>
      </c>
      <c r="D15" s="59" t="s">
        <v>528</v>
      </c>
      <c r="E15" s="60" t="s">
        <v>529</v>
      </c>
      <c r="F15" s="60"/>
      <c r="G15" s="81">
        <f>G16</f>
        <v>2602.2</v>
      </c>
      <c r="H15" s="81">
        <f>H16</f>
        <v>2602.2</v>
      </c>
      <c r="I15" s="61">
        <f t="shared" si="1"/>
        <v>100</v>
      </c>
    </row>
    <row r="16" spans="1:9" ht="24">
      <c r="A16" s="60"/>
      <c r="B16" s="58" t="s">
        <v>402</v>
      </c>
      <c r="C16" s="59" t="s">
        <v>522</v>
      </c>
      <c r="D16" s="59" t="s">
        <v>528</v>
      </c>
      <c r="E16" s="60" t="s">
        <v>529</v>
      </c>
      <c r="F16" s="60">
        <v>120</v>
      </c>
      <c r="G16" s="82">
        <v>2602.2</v>
      </c>
      <c r="H16" s="82">
        <v>2602.2</v>
      </c>
      <c r="I16" s="61">
        <f>SUM(H16/G16*100)</f>
        <v>100</v>
      </c>
    </row>
    <row r="17" spans="1:9" ht="36">
      <c r="A17" s="60"/>
      <c r="B17" s="58" t="s">
        <v>407</v>
      </c>
      <c r="C17" s="59" t="s">
        <v>522</v>
      </c>
      <c r="D17" s="59" t="s">
        <v>530</v>
      </c>
      <c r="E17" s="60"/>
      <c r="F17" s="60"/>
      <c r="G17" s="81">
        <f>G18+G25+G28+G21</f>
        <v>42748.8</v>
      </c>
      <c r="H17" s="81">
        <f>H18+H25+H28+H21</f>
        <v>42487.2</v>
      </c>
      <c r="I17" s="61">
        <f t="shared" si="1"/>
        <v>99.38805299797889</v>
      </c>
    </row>
    <row r="18" spans="1:9" ht="48">
      <c r="A18" s="60"/>
      <c r="B18" s="58" t="s">
        <v>408</v>
      </c>
      <c r="C18" s="59" t="s">
        <v>522</v>
      </c>
      <c r="D18" s="59" t="s">
        <v>530</v>
      </c>
      <c r="E18" s="60" t="s">
        <v>531</v>
      </c>
      <c r="F18" s="60"/>
      <c r="G18" s="81">
        <f>G19+G20</f>
        <v>3685.5</v>
      </c>
      <c r="H18" s="81">
        <f>H19+H20</f>
        <v>3682.6000000000004</v>
      </c>
      <c r="I18" s="61">
        <f t="shared" si="1"/>
        <v>99.92131325464659</v>
      </c>
    </row>
    <row r="19" spans="1:9" ht="24">
      <c r="A19" s="60"/>
      <c r="B19" s="58" t="s">
        <v>402</v>
      </c>
      <c r="C19" s="59" t="s">
        <v>522</v>
      </c>
      <c r="D19" s="59" t="s">
        <v>530</v>
      </c>
      <c r="E19" s="60" t="s">
        <v>531</v>
      </c>
      <c r="F19" s="60">
        <v>120</v>
      </c>
      <c r="G19" s="82">
        <v>3616.7</v>
      </c>
      <c r="H19" s="82">
        <v>3613.8</v>
      </c>
      <c r="I19" s="61">
        <f t="shared" si="1"/>
        <v>99.91981640722206</v>
      </c>
    </row>
    <row r="20" spans="1:9" ht="24">
      <c r="A20" s="60"/>
      <c r="B20" s="58" t="s">
        <v>406</v>
      </c>
      <c r="C20" s="59" t="s">
        <v>522</v>
      </c>
      <c r="D20" s="59" t="s">
        <v>530</v>
      </c>
      <c r="E20" s="60" t="s">
        <v>531</v>
      </c>
      <c r="F20" s="60">
        <v>240</v>
      </c>
      <c r="G20" s="82">
        <v>68.8</v>
      </c>
      <c r="H20" s="82">
        <v>68.8</v>
      </c>
      <c r="I20" s="61">
        <f t="shared" si="1"/>
        <v>100</v>
      </c>
    </row>
    <row r="21" spans="1:9" ht="36">
      <c r="A21" s="60"/>
      <c r="B21" s="58" t="s">
        <v>401</v>
      </c>
      <c r="C21" s="59" t="s">
        <v>522</v>
      </c>
      <c r="D21" s="59" t="s">
        <v>530</v>
      </c>
      <c r="E21" s="60" t="s">
        <v>529</v>
      </c>
      <c r="F21" s="60"/>
      <c r="G21" s="81">
        <f>G22+G23+G24</f>
        <v>37704.9</v>
      </c>
      <c r="H21" s="81">
        <f>H22+H23+H24</f>
        <v>37446.2</v>
      </c>
      <c r="I21" s="61">
        <f t="shared" si="1"/>
        <v>99.31388228055238</v>
      </c>
    </row>
    <row r="22" spans="1:9" ht="24">
      <c r="A22" s="60"/>
      <c r="B22" s="58" t="s">
        <v>402</v>
      </c>
      <c r="C22" s="59" t="s">
        <v>522</v>
      </c>
      <c r="D22" s="59" t="s">
        <v>530</v>
      </c>
      <c r="E22" s="60" t="s">
        <v>529</v>
      </c>
      <c r="F22" s="60">
        <v>120</v>
      </c>
      <c r="G22" s="82">
        <v>34758.4</v>
      </c>
      <c r="H22" s="82">
        <v>34499.7</v>
      </c>
      <c r="I22" s="61">
        <f t="shared" si="1"/>
        <v>99.2557194807586</v>
      </c>
    </row>
    <row r="23" spans="1:9" ht="24">
      <c r="A23" s="60"/>
      <c r="B23" s="58" t="s">
        <v>406</v>
      </c>
      <c r="C23" s="59" t="s">
        <v>522</v>
      </c>
      <c r="D23" s="59" t="s">
        <v>530</v>
      </c>
      <c r="E23" s="60" t="s">
        <v>529</v>
      </c>
      <c r="F23" s="60">
        <v>240</v>
      </c>
      <c r="G23" s="82">
        <v>2849.2</v>
      </c>
      <c r="H23" s="82">
        <v>2849.2</v>
      </c>
      <c r="I23" s="61">
        <f t="shared" si="1"/>
        <v>100</v>
      </c>
    </row>
    <row r="24" spans="1:9" ht="12.75">
      <c r="A24" s="60"/>
      <c r="B24" s="58" t="s">
        <v>409</v>
      </c>
      <c r="C24" s="59" t="s">
        <v>522</v>
      </c>
      <c r="D24" s="59" t="s">
        <v>530</v>
      </c>
      <c r="E24" s="60" t="s">
        <v>529</v>
      </c>
      <c r="F24" s="60">
        <v>850</v>
      </c>
      <c r="G24" s="82">
        <v>97.3</v>
      </c>
      <c r="H24" s="82">
        <v>97.3</v>
      </c>
      <c r="I24" s="61">
        <f t="shared" si="1"/>
        <v>100</v>
      </c>
    </row>
    <row r="25" spans="1:9" ht="48">
      <c r="A25" s="60"/>
      <c r="B25" s="58" t="s">
        <v>410</v>
      </c>
      <c r="C25" s="59" t="s">
        <v>522</v>
      </c>
      <c r="D25" s="59" t="s">
        <v>530</v>
      </c>
      <c r="E25" s="60" t="s">
        <v>532</v>
      </c>
      <c r="F25" s="60"/>
      <c r="G25" s="81">
        <f>G26+G27</f>
        <v>663.5</v>
      </c>
      <c r="H25" s="81">
        <f>H26+H27</f>
        <v>663.5</v>
      </c>
      <c r="I25" s="61">
        <f t="shared" si="1"/>
        <v>100</v>
      </c>
    </row>
    <row r="26" spans="1:9" ht="24">
      <c r="A26" s="60"/>
      <c r="B26" s="58" t="s">
        <v>402</v>
      </c>
      <c r="C26" s="59" t="s">
        <v>522</v>
      </c>
      <c r="D26" s="59" t="s">
        <v>530</v>
      </c>
      <c r="E26" s="60" t="s">
        <v>532</v>
      </c>
      <c r="F26" s="60">
        <v>120</v>
      </c>
      <c r="G26" s="82">
        <v>633.4</v>
      </c>
      <c r="H26" s="82">
        <v>633.4</v>
      </c>
      <c r="I26" s="61">
        <f t="shared" si="1"/>
        <v>100</v>
      </c>
    </row>
    <row r="27" spans="1:9" ht="24">
      <c r="A27" s="60"/>
      <c r="B27" s="58" t="s">
        <v>406</v>
      </c>
      <c r="C27" s="59" t="s">
        <v>522</v>
      </c>
      <c r="D27" s="59" t="s">
        <v>530</v>
      </c>
      <c r="E27" s="60" t="s">
        <v>532</v>
      </c>
      <c r="F27" s="60">
        <v>240</v>
      </c>
      <c r="G27" s="82">
        <v>30.1</v>
      </c>
      <c r="H27" s="82">
        <v>30.1</v>
      </c>
      <c r="I27" s="61">
        <f t="shared" si="1"/>
        <v>100</v>
      </c>
    </row>
    <row r="28" spans="1:9" ht="36">
      <c r="A28" s="60"/>
      <c r="B28" s="58" t="s">
        <v>411</v>
      </c>
      <c r="C28" s="59" t="s">
        <v>522</v>
      </c>
      <c r="D28" s="59" t="s">
        <v>530</v>
      </c>
      <c r="E28" s="60" t="s">
        <v>533</v>
      </c>
      <c r="F28" s="60"/>
      <c r="G28" s="81">
        <f>G29+G30</f>
        <v>694.9</v>
      </c>
      <c r="H28" s="81">
        <f>H29+H30</f>
        <v>694.9</v>
      </c>
      <c r="I28" s="61">
        <f t="shared" si="1"/>
        <v>100</v>
      </c>
    </row>
    <row r="29" spans="1:9" ht="24">
      <c r="A29" s="60"/>
      <c r="B29" s="58" t="s">
        <v>402</v>
      </c>
      <c r="C29" s="59" t="s">
        <v>522</v>
      </c>
      <c r="D29" s="59" t="s">
        <v>530</v>
      </c>
      <c r="E29" s="60" t="s">
        <v>533</v>
      </c>
      <c r="F29" s="60">
        <v>120</v>
      </c>
      <c r="G29" s="82">
        <v>633.9</v>
      </c>
      <c r="H29" s="82">
        <v>633.9</v>
      </c>
      <c r="I29" s="61">
        <f t="shared" si="1"/>
        <v>100</v>
      </c>
    </row>
    <row r="30" spans="1:9" ht="24">
      <c r="A30" s="60"/>
      <c r="B30" s="58" t="s">
        <v>406</v>
      </c>
      <c r="C30" s="59" t="s">
        <v>522</v>
      </c>
      <c r="D30" s="59" t="s">
        <v>530</v>
      </c>
      <c r="E30" s="60" t="s">
        <v>533</v>
      </c>
      <c r="F30" s="60">
        <v>240</v>
      </c>
      <c r="G30" s="82">
        <v>61</v>
      </c>
      <c r="H30" s="82">
        <v>61</v>
      </c>
      <c r="I30" s="61">
        <f t="shared" si="1"/>
        <v>100</v>
      </c>
    </row>
    <row r="31" spans="1:9" ht="12.75">
      <c r="A31" s="60"/>
      <c r="B31" s="58" t="s">
        <v>412</v>
      </c>
      <c r="C31" s="59" t="s">
        <v>522</v>
      </c>
      <c r="D31" s="59" t="s">
        <v>534</v>
      </c>
      <c r="E31" s="60"/>
      <c r="F31" s="60"/>
      <c r="G31" s="81">
        <f>SUM(G32)</f>
        <v>192.8</v>
      </c>
      <c r="H31" s="81">
        <f>SUM(H32)</f>
        <v>192.8</v>
      </c>
      <c r="I31" s="61">
        <f t="shared" si="1"/>
        <v>100</v>
      </c>
    </row>
    <row r="32" spans="1:9" ht="36">
      <c r="A32" s="60"/>
      <c r="B32" s="58" t="s">
        <v>401</v>
      </c>
      <c r="C32" s="59" t="s">
        <v>522</v>
      </c>
      <c r="D32" s="59" t="s">
        <v>534</v>
      </c>
      <c r="E32" s="60" t="s">
        <v>529</v>
      </c>
      <c r="F32" s="60"/>
      <c r="G32" s="81">
        <f>SUM(G33)</f>
        <v>192.8</v>
      </c>
      <c r="H32" s="81">
        <f>SUM(H33)</f>
        <v>192.8</v>
      </c>
      <c r="I32" s="61">
        <f t="shared" si="1"/>
        <v>100</v>
      </c>
    </row>
    <row r="33" spans="1:9" ht="24">
      <c r="A33" s="60"/>
      <c r="B33" s="58" t="s">
        <v>406</v>
      </c>
      <c r="C33" s="59" t="s">
        <v>522</v>
      </c>
      <c r="D33" s="59" t="s">
        <v>534</v>
      </c>
      <c r="E33" s="60" t="s">
        <v>529</v>
      </c>
      <c r="F33" s="60">
        <v>240</v>
      </c>
      <c r="G33" s="82">
        <v>192.8</v>
      </c>
      <c r="H33" s="82">
        <v>192.8</v>
      </c>
      <c r="I33" s="61">
        <f t="shared" si="1"/>
        <v>100</v>
      </c>
    </row>
    <row r="34" spans="1:9" ht="12.75">
      <c r="A34" s="60"/>
      <c r="B34" s="58" t="s">
        <v>414</v>
      </c>
      <c r="C34" s="59" t="s">
        <v>522</v>
      </c>
      <c r="D34" s="59" t="s">
        <v>535</v>
      </c>
      <c r="E34" s="60"/>
      <c r="F34" s="60"/>
      <c r="G34" s="81">
        <f>G35+G37+G39+G41+G44+G48+G51+G55</f>
        <v>91313.00000000001</v>
      </c>
      <c r="H34" s="81">
        <f>H35+H37+H39+H41+H44+H48+H51+H55</f>
        <v>90032.6</v>
      </c>
      <c r="I34" s="61">
        <f t="shared" si="1"/>
        <v>98.59779001894582</v>
      </c>
    </row>
    <row r="35" spans="1:9" ht="36">
      <c r="A35" s="60"/>
      <c r="B35" s="58" t="s">
        <v>401</v>
      </c>
      <c r="C35" s="59" t="s">
        <v>522</v>
      </c>
      <c r="D35" s="59" t="s">
        <v>535</v>
      </c>
      <c r="E35" s="60" t="s">
        <v>529</v>
      </c>
      <c r="F35" s="60"/>
      <c r="G35" s="81">
        <f>G36</f>
        <v>693</v>
      </c>
      <c r="H35" s="81">
        <f>H36</f>
        <v>693</v>
      </c>
      <c r="I35" s="61">
        <f t="shared" si="1"/>
        <v>100</v>
      </c>
    </row>
    <row r="36" spans="1:9" ht="24">
      <c r="A36" s="60"/>
      <c r="B36" s="58" t="s">
        <v>406</v>
      </c>
      <c r="C36" s="59" t="s">
        <v>522</v>
      </c>
      <c r="D36" s="59" t="s">
        <v>535</v>
      </c>
      <c r="E36" s="60" t="s">
        <v>529</v>
      </c>
      <c r="F36" s="60">
        <v>240</v>
      </c>
      <c r="G36" s="82">
        <v>693</v>
      </c>
      <c r="H36" s="82">
        <v>693</v>
      </c>
      <c r="I36" s="61">
        <f t="shared" si="1"/>
        <v>100</v>
      </c>
    </row>
    <row r="37" spans="1:9" ht="48">
      <c r="A37" s="60"/>
      <c r="B37" s="58" t="s">
        <v>410</v>
      </c>
      <c r="C37" s="59" t="s">
        <v>522</v>
      </c>
      <c r="D37" s="59" t="s">
        <v>535</v>
      </c>
      <c r="E37" s="60" t="s">
        <v>532</v>
      </c>
      <c r="F37" s="60"/>
      <c r="G37" s="81">
        <f>G38</f>
        <v>17.2</v>
      </c>
      <c r="H37" s="81">
        <f>H38</f>
        <v>17.2</v>
      </c>
      <c r="I37" s="61">
        <f t="shared" si="1"/>
        <v>100</v>
      </c>
    </row>
    <row r="38" spans="1:9" ht="24">
      <c r="A38" s="60"/>
      <c r="B38" s="58" t="s">
        <v>406</v>
      </c>
      <c r="C38" s="59" t="s">
        <v>522</v>
      </c>
      <c r="D38" s="59" t="s">
        <v>535</v>
      </c>
      <c r="E38" s="60" t="s">
        <v>532</v>
      </c>
      <c r="F38" s="60">
        <v>240</v>
      </c>
      <c r="G38" s="82">
        <v>17.2</v>
      </c>
      <c r="H38" s="82">
        <v>17.2</v>
      </c>
      <c r="I38" s="61">
        <f t="shared" si="1"/>
        <v>100</v>
      </c>
    </row>
    <row r="39" spans="1:9" ht="36">
      <c r="A39" s="60"/>
      <c r="B39" s="58" t="s">
        <v>417</v>
      </c>
      <c r="C39" s="59" t="s">
        <v>522</v>
      </c>
      <c r="D39" s="59" t="s">
        <v>535</v>
      </c>
      <c r="E39" s="60" t="s">
        <v>536</v>
      </c>
      <c r="F39" s="60"/>
      <c r="G39" s="81">
        <f>G40</f>
        <v>375.8</v>
      </c>
      <c r="H39" s="81">
        <f>H40</f>
        <v>375.8</v>
      </c>
      <c r="I39" s="61">
        <f t="shared" si="1"/>
        <v>100</v>
      </c>
    </row>
    <row r="40" spans="1:9" ht="24">
      <c r="A40" s="60"/>
      <c r="B40" s="58" t="s">
        <v>406</v>
      </c>
      <c r="C40" s="59" t="s">
        <v>522</v>
      </c>
      <c r="D40" s="59" t="s">
        <v>535</v>
      </c>
      <c r="E40" s="60" t="s">
        <v>536</v>
      </c>
      <c r="F40" s="60">
        <v>240</v>
      </c>
      <c r="G40" s="82">
        <v>375.8</v>
      </c>
      <c r="H40" s="82">
        <v>375.8</v>
      </c>
      <c r="I40" s="61">
        <f t="shared" si="1"/>
        <v>100</v>
      </c>
    </row>
    <row r="41" spans="1:9" ht="60">
      <c r="A41" s="60"/>
      <c r="B41" s="58" t="s">
        <v>418</v>
      </c>
      <c r="C41" s="59" t="s">
        <v>522</v>
      </c>
      <c r="D41" s="59" t="s">
        <v>535</v>
      </c>
      <c r="E41" s="60" t="s">
        <v>537</v>
      </c>
      <c r="F41" s="60"/>
      <c r="G41" s="81">
        <f>G42+G43</f>
        <v>9406.9</v>
      </c>
      <c r="H41" s="81">
        <f>H42+H43</f>
        <v>9406.699999999999</v>
      </c>
      <c r="I41" s="61">
        <f t="shared" si="1"/>
        <v>99.99787390107261</v>
      </c>
    </row>
    <row r="42" spans="1:9" ht="12.75">
      <c r="A42" s="60"/>
      <c r="B42" s="58" t="s">
        <v>419</v>
      </c>
      <c r="C42" s="59" t="s">
        <v>522</v>
      </c>
      <c r="D42" s="59" t="s">
        <v>535</v>
      </c>
      <c r="E42" s="60" t="s">
        <v>537</v>
      </c>
      <c r="F42" s="60">
        <v>110</v>
      </c>
      <c r="G42" s="82">
        <v>8844.9</v>
      </c>
      <c r="H42" s="82">
        <v>8844.9</v>
      </c>
      <c r="I42" s="61">
        <f t="shared" si="1"/>
        <v>100</v>
      </c>
    </row>
    <row r="43" spans="1:9" ht="24">
      <c r="A43" s="60"/>
      <c r="B43" s="58" t="s">
        <v>406</v>
      </c>
      <c r="C43" s="59" t="s">
        <v>522</v>
      </c>
      <c r="D43" s="59" t="s">
        <v>535</v>
      </c>
      <c r="E43" s="60" t="s">
        <v>537</v>
      </c>
      <c r="F43" s="60">
        <v>240</v>
      </c>
      <c r="G43" s="82">
        <v>562</v>
      </c>
      <c r="H43" s="82">
        <v>561.8</v>
      </c>
      <c r="I43" s="61">
        <f t="shared" si="1"/>
        <v>99.96441281138789</v>
      </c>
    </row>
    <row r="44" spans="1:9" ht="48">
      <c r="A44" s="60"/>
      <c r="B44" s="58" t="s">
        <v>420</v>
      </c>
      <c r="C44" s="59" t="s">
        <v>522</v>
      </c>
      <c r="D44" s="59" t="s">
        <v>535</v>
      </c>
      <c r="E44" s="60" t="s">
        <v>538</v>
      </c>
      <c r="F44" s="60"/>
      <c r="G44" s="81">
        <f>G45+G46+G47</f>
        <v>72689.00000000001</v>
      </c>
      <c r="H44" s="81">
        <f>H45+H46+H47</f>
        <v>71408.8</v>
      </c>
      <c r="I44" s="61">
        <f t="shared" si="1"/>
        <v>98.23879816753565</v>
      </c>
    </row>
    <row r="45" spans="1:9" ht="12.75">
      <c r="A45" s="60"/>
      <c r="B45" s="58" t="s">
        <v>419</v>
      </c>
      <c r="C45" s="59" t="s">
        <v>522</v>
      </c>
      <c r="D45" s="59" t="s">
        <v>535</v>
      </c>
      <c r="E45" s="60" t="s">
        <v>538</v>
      </c>
      <c r="F45" s="60">
        <v>110</v>
      </c>
      <c r="G45" s="82">
        <v>54399.3</v>
      </c>
      <c r="H45" s="82">
        <v>54123</v>
      </c>
      <c r="I45" s="61">
        <f t="shared" si="1"/>
        <v>99.49208905261648</v>
      </c>
    </row>
    <row r="46" spans="1:9" ht="24">
      <c r="A46" s="60"/>
      <c r="B46" s="58" t="s">
        <v>406</v>
      </c>
      <c r="C46" s="59" t="s">
        <v>522</v>
      </c>
      <c r="D46" s="59" t="s">
        <v>535</v>
      </c>
      <c r="E46" s="60" t="s">
        <v>538</v>
      </c>
      <c r="F46" s="60">
        <v>240</v>
      </c>
      <c r="G46" s="82">
        <v>17847.4</v>
      </c>
      <c r="H46" s="82">
        <v>16843.5</v>
      </c>
      <c r="I46" s="61">
        <f t="shared" si="1"/>
        <v>94.3750910496767</v>
      </c>
    </row>
    <row r="47" spans="1:9" ht="12.75">
      <c r="A47" s="60"/>
      <c r="B47" s="58" t="s">
        <v>409</v>
      </c>
      <c r="C47" s="59" t="s">
        <v>522</v>
      </c>
      <c r="D47" s="59" t="s">
        <v>535</v>
      </c>
      <c r="E47" s="60" t="s">
        <v>538</v>
      </c>
      <c r="F47" s="60">
        <v>850</v>
      </c>
      <c r="G47" s="82">
        <v>442.3</v>
      </c>
      <c r="H47" s="82">
        <v>442.3</v>
      </c>
      <c r="I47" s="61">
        <f t="shared" si="1"/>
        <v>100</v>
      </c>
    </row>
    <row r="48" spans="1:9" ht="36">
      <c r="A48" s="60"/>
      <c r="B48" s="58" t="s">
        <v>421</v>
      </c>
      <c r="C48" s="59" t="s">
        <v>522</v>
      </c>
      <c r="D48" s="59" t="s">
        <v>535</v>
      </c>
      <c r="E48" s="60" t="s">
        <v>539</v>
      </c>
      <c r="F48" s="60"/>
      <c r="G48" s="81">
        <f>G49+G50</f>
        <v>3627.1</v>
      </c>
      <c r="H48" s="81">
        <f>H49+H50</f>
        <v>3627.1</v>
      </c>
      <c r="I48" s="61">
        <f t="shared" si="1"/>
        <v>100</v>
      </c>
    </row>
    <row r="49" spans="1:9" ht="24">
      <c r="A49" s="60"/>
      <c r="B49" s="58" t="s">
        <v>406</v>
      </c>
      <c r="C49" s="59" t="s">
        <v>522</v>
      </c>
      <c r="D49" s="59" t="s">
        <v>535</v>
      </c>
      <c r="E49" s="60" t="s">
        <v>539</v>
      </c>
      <c r="F49" s="60">
        <v>240</v>
      </c>
      <c r="G49" s="82">
        <v>3559.2</v>
      </c>
      <c r="H49" s="82">
        <v>3559.2</v>
      </c>
      <c r="I49" s="61">
        <f t="shared" si="1"/>
        <v>100</v>
      </c>
    </row>
    <row r="50" spans="1:9" ht="12.75">
      <c r="A50" s="60"/>
      <c r="B50" s="58" t="s">
        <v>409</v>
      </c>
      <c r="C50" s="59" t="s">
        <v>522</v>
      </c>
      <c r="D50" s="59" t="s">
        <v>535</v>
      </c>
      <c r="E50" s="60" t="s">
        <v>539</v>
      </c>
      <c r="F50" s="60">
        <v>850</v>
      </c>
      <c r="G50" s="82">
        <v>67.9</v>
      </c>
      <c r="H50" s="82">
        <v>67.9</v>
      </c>
      <c r="I50" s="61">
        <f t="shared" si="1"/>
        <v>100</v>
      </c>
    </row>
    <row r="51" spans="1:9" ht="48">
      <c r="A51" s="60"/>
      <c r="B51" s="58" t="s">
        <v>540</v>
      </c>
      <c r="C51" s="59" t="s">
        <v>522</v>
      </c>
      <c r="D51" s="59" t="s">
        <v>535</v>
      </c>
      <c r="E51" s="60" t="s">
        <v>541</v>
      </c>
      <c r="F51" s="60"/>
      <c r="G51" s="81">
        <f>G52+G53+G54</f>
        <v>4379</v>
      </c>
      <c r="H51" s="81">
        <f>H52+H53+H54</f>
        <v>4379</v>
      </c>
      <c r="I51" s="61">
        <f t="shared" si="1"/>
        <v>100</v>
      </c>
    </row>
    <row r="52" spans="1:9" ht="12.75">
      <c r="A52" s="60"/>
      <c r="B52" s="58" t="s">
        <v>419</v>
      </c>
      <c r="C52" s="59" t="s">
        <v>522</v>
      </c>
      <c r="D52" s="59" t="s">
        <v>535</v>
      </c>
      <c r="E52" s="60" t="s">
        <v>541</v>
      </c>
      <c r="F52" s="60">
        <v>110</v>
      </c>
      <c r="G52" s="82">
        <v>4205.1</v>
      </c>
      <c r="H52" s="82">
        <v>4205.1</v>
      </c>
      <c r="I52" s="61">
        <f t="shared" si="1"/>
        <v>100</v>
      </c>
    </row>
    <row r="53" spans="1:9" ht="24">
      <c r="A53" s="60"/>
      <c r="B53" s="58" t="s">
        <v>406</v>
      </c>
      <c r="C53" s="59" t="s">
        <v>522</v>
      </c>
      <c r="D53" s="59" t="s">
        <v>535</v>
      </c>
      <c r="E53" s="60" t="s">
        <v>541</v>
      </c>
      <c r="F53" s="60">
        <v>240</v>
      </c>
      <c r="G53" s="82">
        <v>113.9</v>
      </c>
      <c r="H53" s="82">
        <v>113.9</v>
      </c>
      <c r="I53" s="61">
        <f t="shared" si="1"/>
        <v>100</v>
      </c>
    </row>
    <row r="54" spans="1:9" ht="12.75">
      <c r="A54" s="60"/>
      <c r="B54" s="58" t="s">
        <v>409</v>
      </c>
      <c r="C54" s="59" t="s">
        <v>522</v>
      </c>
      <c r="D54" s="59" t="s">
        <v>535</v>
      </c>
      <c r="E54" s="60" t="s">
        <v>541</v>
      </c>
      <c r="F54" s="60">
        <v>850</v>
      </c>
      <c r="G54" s="82">
        <v>60</v>
      </c>
      <c r="H54" s="82">
        <v>60</v>
      </c>
      <c r="I54" s="61">
        <f t="shared" si="1"/>
        <v>100</v>
      </c>
    </row>
    <row r="55" spans="1:9" ht="36">
      <c r="A55" s="60"/>
      <c r="B55" s="58" t="s">
        <v>542</v>
      </c>
      <c r="C55" s="59" t="s">
        <v>522</v>
      </c>
      <c r="D55" s="59" t="s">
        <v>535</v>
      </c>
      <c r="E55" s="60" t="s">
        <v>543</v>
      </c>
      <c r="F55" s="60"/>
      <c r="G55" s="81">
        <f>G56</f>
        <v>125</v>
      </c>
      <c r="H55" s="81">
        <f>H56</f>
        <v>125</v>
      </c>
      <c r="I55" s="61">
        <f t="shared" si="1"/>
        <v>100</v>
      </c>
    </row>
    <row r="56" spans="1:9" ht="24">
      <c r="A56" s="60"/>
      <c r="B56" s="58" t="s">
        <v>544</v>
      </c>
      <c r="C56" s="59" t="s">
        <v>522</v>
      </c>
      <c r="D56" s="59" t="s">
        <v>535</v>
      </c>
      <c r="E56" s="60" t="s">
        <v>543</v>
      </c>
      <c r="F56" s="60">
        <v>630</v>
      </c>
      <c r="G56" s="82">
        <v>125</v>
      </c>
      <c r="H56" s="82">
        <v>125</v>
      </c>
      <c r="I56" s="61">
        <f t="shared" si="1"/>
        <v>100</v>
      </c>
    </row>
    <row r="57" spans="1:9" ht="12.75">
      <c r="A57" s="60"/>
      <c r="B57" s="58" t="s">
        <v>422</v>
      </c>
      <c r="C57" s="59" t="s">
        <v>528</v>
      </c>
      <c r="D57" s="59" t="s">
        <v>530</v>
      </c>
      <c r="E57" s="60"/>
      <c r="F57" s="60"/>
      <c r="G57" s="81">
        <f>G58</f>
        <v>184.8</v>
      </c>
      <c r="H57" s="81">
        <f>H58</f>
        <v>164.1</v>
      </c>
      <c r="I57" s="61">
        <f t="shared" si="1"/>
        <v>88.79870129870129</v>
      </c>
    </row>
    <row r="58" spans="1:9" ht="36">
      <c r="A58" s="60"/>
      <c r="B58" s="58" t="s">
        <v>545</v>
      </c>
      <c r="C58" s="59" t="s">
        <v>528</v>
      </c>
      <c r="D58" s="59" t="s">
        <v>530</v>
      </c>
      <c r="E58" s="60" t="s">
        <v>546</v>
      </c>
      <c r="F58" s="60"/>
      <c r="G58" s="81">
        <f>G59</f>
        <v>184.8</v>
      </c>
      <c r="H58" s="81">
        <f>H59</f>
        <v>164.1</v>
      </c>
      <c r="I58" s="61">
        <f t="shared" si="1"/>
        <v>88.79870129870129</v>
      </c>
    </row>
    <row r="59" spans="1:9" ht="24">
      <c r="A59" s="60"/>
      <c r="B59" s="58" t="s">
        <v>406</v>
      </c>
      <c r="C59" s="59" t="s">
        <v>528</v>
      </c>
      <c r="D59" s="59" t="s">
        <v>530</v>
      </c>
      <c r="E59" s="60" t="s">
        <v>546</v>
      </c>
      <c r="F59" s="60">
        <v>240</v>
      </c>
      <c r="G59" s="82">
        <v>184.8</v>
      </c>
      <c r="H59" s="82">
        <v>164.1</v>
      </c>
      <c r="I59" s="61">
        <f t="shared" si="1"/>
        <v>88.79870129870129</v>
      </c>
    </row>
    <row r="60" spans="1:9" ht="24">
      <c r="A60" s="64"/>
      <c r="B60" s="65" t="s">
        <v>423</v>
      </c>
      <c r="C60" s="66" t="s">
        <v>523</v>
      </c>
      <c r="D60" s="66" t="s">
        <v>547</v>
      </c>
      <c r="E60" s="64"/>
      <c r="F60" s="64"/>
      <c r="G60" s="81">
        <f>G61+G65</f>
        <v>4052</v>
      </c>
      <c r="H60" s="81">
        <f>H61+H65</f>
        <v>3950.8999999999996</v>
      </c>
      <c r="I60" s="67">
        <f t="shared" si="1"/>
        <v>97.50493583415596</v>
      </c>
    </row>
    <row r="61" spans="1:9" ht="48">
      <c r="A61" s="60"/>
      <c r="B61" s="58" t="s">
        <v>548</v>
      </c>
      <c r="C61" s="59" t="s">
        <v>523</v>
      </c>
      <c r="D61" s="59" t="s">
        <v>547</v>
      </c>
      <c r="E61" s="60" t="s">
        <v>549</v>
      </c>
      <c r="F61" s="60"/>
      <c r="G61" s="81">
        <f>G62+G63+G64</f>
        <v>3952</v>
      </c>
      <c r="H61" s="81">
        <f>H62+H63+H64</f>
        <v>3850.8999999999996</v>
      </c>
      <c r="I61" s="61">
        <f t="shared" si="1"/>
        <v>97.44180161943319</v>
      </c>
    </row>
    <row r="62" spans="1:9" ht="12.75">
      <c r="A62" s="60"/>
      <c r="B62" s="58" t="s">
        <v>419</v>
      </c>
      <c r="C62" s="59" t="s">
        <v>523</v>
      </c>
      <c r="D62" s="59" t="s">
        <v>547</v>
      </c>
      <c r="E62" s="60" t="s">
        <v>549</v>
      </c>
      <c r="F62" s="60">
        <v>110</v>
      </c>
      <c r="G62" s="82">
        <v>3122.7</v>
      </c>
      <c r="H62" s="82">
        <v>3122.7</v>
      </c>
      <c r="I62" s="61">
        <f t="shared" si="1"/>
        <v>100</v>
      </c>
    </row>
    <row r="63" spans="1:9" ht="24">
      <c r="A63" s="60"/>
      <c r="B63" s="58" t="s">
        <v>406</v>
      </c>
      <c r="C63" s="59" t="s">
        <v>523</v>
      </c>
      <c r="D63" s="59" t="s">
        <v>547</v>
      </c>
      <c r="E63" s="60" t="s">
        <v>549</v>
      </c>
      <c r="F63" s="60">
        <v>240</v>
      </c>
      <c r="G63" s="82">
        <v>509.3</v>
      </c>
      <c r="H63" s="82">
        <v>508.2</v>
      </c>
      <c r="I63" s="61">
        <f t="shared" si="1"/>
        <v>99.78401727861771</v>
      </c>
    </row>
    <row r="64" spans="1:9" ht="12.75">
      <c r="A64" s="64"/>
      <c r="B64" s="65" t="s">
        <v>425</v>
      </c>
      <c r="C64" s="66" t="s">
        <v>523</v>
      </c>
      <c r="D64" s="66" t="s">
        <v>547</v>
      </c>
      <c r="E64" s="64" t="s">
        <v>549</v>
      </c>
      <c r="F64" s="64">
        <v>360</v>
      </c>
      <c r="G64" s="82">
        <v>320</v>
      </c>
      <c r="H64" s="82">
        <v>220</v>
      </c>
      <c r="I64" s="67">
        <f t="shared" si="1"/>
        <v>68.75</v>
      </c>
    </row>
    <row r="65" spans="1:9" ht="12.75">
      <c r="A65" s="64"/>
      <c r="B65" s="65" t="s">
        <v>404</v>
      </c>
      <c r="C65" s="66" t="s">
        <v>523</v>
      </c>
      <c r="D65" s="66" t="s">
        <v>547</v>
      </c>
      <c r="E65" s="64" t="s">
        <v>525</v>
      </c>
      <c r="F65" s="64"/>
      <c r="G65" s="81">
        <f>SUM(G66)</f>
        <v>100</v>
      </c>
      <c r="H65" s="81">
        <f>SUM(H66)</f>
        <v>100</v>
      </c>
      <c r="I65" s="67">
        <f t="shared" si="1"/>
        <v>100</v>
      </c>
    </row>
    <row r="66" spans="1:9" ht="12.75">
      <c r="A66" s="60"/>
      <c r="B66" s="58" t="s">
        <v>409</v>
      </c>
      <c r="C66" s="59" t="s">
        <v>523</v>
      </c>
      <c r="D66" s="59" t="s">
        <v>547</v>
      </c>
      <c r="E66" s="60" t="s">
        <v>525</v>
      </c>
      <c r="F66" s="60">
        <v>850</v>
      </c>
      <c r="G66" s="82">
        <v>100</v>
      </c>
      <c r="H66" s="82">
        <v>100</v>
      </c>
      <c r="I66" s="61">
        <f t="shared" si="1"/>
        <v>100</v>
      </c>
    </row>
    <row r="67" spans="1:9" ht="24">
      <c r="A67" s="60"/>
      <c r="B67" s="58" t="s">
        <v>426</v>
      </c>
      <c r="C67" s="59" t="s">
        <v>523</v>
      </c>
      <c r="D67" s="59" t="s">
        <v>550</v>
      </c>
      <c r="E67" s="60"/>
      <c r="F67" s="60"/>
      <c r="G67" s="81">
        <f>SUM(G68)</f>
        <v>160</v>
      </c>
      <c r="H67" s="81">
        <f>SUM(H68)</f>
        <v>160</v>
      </c>
      <c r="I67" s="61">
        <f t="shared" si="1"/>
        <v>100</v>
      </c>
    </row>
    <row r="68" spans="1:9" ht="36">
      <c r="A68" s="60"/>
      <c r="B68" s="58" t="s">
        <v>428</v>
      </c>
      <c r="C68" s="59" t="s">
        <v>523</v>
      </c>
      <c r="D68" s="59" t="s">
        <v>550</v>
      </c>
      <c r="E68" s="60" t="s">
        <v>551</v>
      </c>
      <c r="F68" s="60"/>
      <c r="G68" s="81">
        <f>SUM(G69)</f>
        <v>160</v>
      </c>
      <c r="H68" s="81">
        <f>SUM(H69)</f>
        <v>160</v>
      </c>
      <c r="I68" s="61">
        <f t="shared" si="1"/>
        <v>100</v>
      </c>
    </row>
    <row r="69" spans="1:9" ht="24">
      <c r="A69" s="60"/>
      <c r="B69" s="58" t="s">
        <v>406</v>
      </c>
      <c r="C69" s="59" t="s">
        <v>523</v>
      </c>
      <c r="D69" s="59" t="s">
        <v>550</v>
      </c>
      <c r="E69" s="60" t="s">
        <v>551</v>
      </c>
      <c r="F69" s="60">
        <v>240</v>
      </c>
      <c r="G69" s="82">
        <v>160</v>
      </c>
      <c r="H69" s="82">
        <v>160</v>
      </c>
      <c r="I69" s="61">
        <f aca="true" t="shared" si="2" ref="I69:I141">SUM(H69/G69*100)</f>
        <v>100</v>
      </c>
    </row>
    <row r="70" spans="1:9" ht="12.75">
      <c r="A70" s="60"/>
      <c r="B70" s="58" t="s">
        <v>429</v>
      </c>
      <c r="C70" s="59" t="s">
        <v>530</v>
      </c>
      <c r="D70" s="59" t="s">
        <v>534</v>
      </c>
      <c r="E70" s="60"/>
      <c r="F70" s="60"/>
      <c r="G70" s="81">
        <f>G71+G75</f>
        <v>13542.4</v>
      </c>
      <c r="H70" s="81">
        <f>H71+H75</f>
        <v>13541.599999999999</v>
      </c>
      <c r="I70" s="61">
        <f t="shared" si="2"/>
        <v>99.99409262759924</v>
      </c>
    </row>
    <row r="71" spans="1:9" ht="48">
      <c r="A71" s="60"/>
      <c r="B71" s="58" t="s">
        <v>430</v>
      </c>
      <c r="C71" s="59" t="s">
        <v>530</v>
      </c>
      <c r="D71" s="59" t="s">
        <v>534</v>
      </c>
      <c r="E71" s="60" t="s">
        <v>552</v>
      </c>
      <c r="F71" s="60"/>
      <c r="G71" s="81">
        <f>G72+G73+G74</f>
        <v>12699.8</v>
      </c>
      <c r="H71" s="81">
        <f>H72+H73+H74</f>
        <v>12699.8</v>
      </c>
      <c r="I71" s="61">
        <f t="shared" si="2"/>
        <v>100</v>
      </c>
    </row>
    <row r="72" spans="1:9" ht="12.75">
      <c r="A72" s="60"/>
      <c r="B72" s="58" t="s">
        <v>419</v>
      </c>
      <c r="C72" s="59" t="s">
        <v>530</v>
      </c>
      <c r="D72" s="59" t="s">
        <v>534</v>
      </c>
      <c r="E72" s="60" t="s">
        <v>552</v>
      </c>
      <c r="F72" s="60">
        <v>110</v>
      </c>
      <c r="G72" s="82">
        <v>5283.5</v>
      </c>
      <c r="H72" s="82">
        <v>5283.5</v>
      </c>
      <c r="I72" s="61">
        <f t="shared" si="2"/>
        <v>100</v>
      </c>
    </row>
    <row r="73" spans="1:9" ht="24">
      <c r="A73" s="60"/>
      <c r="B73" s="58" t="s">
        <v>406</v>
      </c>
      <c r="C73" s="59" t="s">
        <v>530</v>
      </c>
      <c r="D73" s="59" t="s">
        <v>534</v>
      </c>
      <c r="E73" s="60" t="s">
        <v>552</v>
      </c>
      <c r="F73" s="60">
        <v>240</v>
      </c>
      <c r="G73" s="82">
        <v>716.6</v>
      </c>
      <c r="H73" s="82">
        <v>716.6</v>
      </c>
      <c r="I73" s="61">
        <f t="shared" si="2"/>
        <v>100</v>
      </c>
    </row>
    <row r="74" spans="1:9" ht="36">
      <c r="A74" s="60"/>
      <c r="B74" s="58" t="s">
        <v>431</v>
      </c>
      <c r="C74" s="59" t="s">
        <v>530</v>
      </c>
      <c r="D74" s="59" t="s">
        <v>534</v>
      </c>
      <c r="E74" s="60" t="s">
        <v>552</v>
      </c>
      <c r="F74" s="60">
        <v>810</v>
      </c>
      <c r="G74" s="82">
        <v>6699.7</v>
      </c>
      <c r="H74" s="82">
        <v>6699.7</v>
      </c>
      <c r="I74" s="61">
        <f t="shared" si="2"/>
        <v>100</v>
      </c>
    </row>
    <row r="75" spans="1:9" ht="36">
      <c r="A75" s="60"/>
      <c r="B75" s="58" t="s">
        <v>411</v>
      </c>
      <c r="C75" s="59" t="s">
        <v>530</v>
      </c>
      <c r="D75" s="59" t="s">
        <v>534</v>
      </c>
      <c r="E75" s="60" t="s">
        <v>533</v>
      </c>
      <c r="F75" s="60"/>
      <c r="G75" s="81">
        <f>G76</f>
        <v>842.6</v>
      </c>
      <c r="H75" s="81">
        <f>H76</f>
        <v>841.8</v>
      </c>
      <c r="I75" s="61">
        <f>SUM(H75/G75*100)</f>
        <v>99.9050557797294</v>
      </c>
    </row>
    <row r="76" spans="1:9" ht="24">
      <c r="A76" s="60"/>
      <c r="B76" s="58" t="s">
        <v>406</v>
      </c>
      <c r="C76" s="59" t="s">
        <v>530</v>
      </c>
      <c r="D76" s="59" t="s">
        <v>534</v>
      </c>
      <c r="E76" s="60" t="s">
        <v>533</v>
      </c>
      <c r="F76" s="60">
        <v>240</v>
      </c>
      <c r="G76" s="82">
        <v>842.6</v>
      </c>
      <c r="H76" s="82">
        <v>841.8</v>
      </c>
      <c r="I76" s="61">
        <f>SUM(H76/G76*100)</f>
        <v>99.9050557797294</v>
      </c>
    </row>
    <row r="77" spans="1:9" ht="12.75">
      <c r="A77" s="60"/>
      <c r="B77" s="58" t="s">
        <v>432</v>
      </c>
      <c r="C77" s="59" t="s">
        <v>530</v>
      </c>
      <c r="D77" s="59" t="s">
        <v>553</v>
      </c>
      <c r="E77" s="60"/>
      <c r="F77" s="60"/>
      <c r="G77" s="81">
        <f>G78+G80</f>
        <v>6941.7</v>
      </c>
      <c r="H77" s="81">
        <f>H78+H80</f>
        <v>6941.7</v>
      </c>
      <c r="I77" s="61">
        <f t="shared" si="2"/>
        <v>100</v>
      </c>
    </row>
    <row r="78" spans="1:9" ht="36">
      <c r="A78" s="60"/>
      <c r="B78" s="58" t="s">
        <v>433</v>
      </c>
      <c r="C78" s="59" t="s">
        <v>530</v>
      </c>
      <c r="D78" s="59" t="s">
        <v>553</v>
      </c>
      <c r="E78" s="60" t="s">
        <v>554</v>
      </c>
      <c r="F78" s="60"/>
      <c r="G78" s="81">
        <f>G79</f>
        <v>6887.5</v>
      </c>
      <c r="H78" s="81">
        <f>H79</f>
        <v>6887.5</v>
      </c>
      <c r="I78" s="61">
        <f t="shared" si="2"/>
        <v>100</v>
      </c>
    </row>
    <row r="79" spans="1:9" ht="24">
      <c r="A79" s="60"/>
      <c r="B79" s="58" t="s">
        <v>406</v>
      </c>
      <c r="C79" s="59" t="s">
        <v>530</v>
      </c>
      <c r="D79" s="59" t="s">
        <v>553</v>
      </c>
      <c r="E79" s="60" t="s">
        <v>554</v>
      </c>
      <c r="F79" s="60">
        <v>240</v>
      </c>
      <c r="G79" s="82">
        <v>6887.5</v>
      </c>
      <c r="H79" s="82">
        <v>6887.5</v>
      </c>
      <c r="I79" s="61">
        <f t="shared" si="2"/>
        <v>100</v>
      </c>
    </row>
    <row r="80" spans="1:9" ht="36">
      <c r="A80" s="60"/>
      <c r="B80" s="58" t="s">
        <v>434</v>
      </c>
      <c r="C80" s="59" t="s">
        <v>530</v>
      </c>
      <c r="D80" s="59" t="s">
        <v>553</v>
      </c>
      <c r="E80" s="60" t="s">
        <v>555</v>
      </c>
      <c r="F80" s="60"/>
      <c r="G80" s="81">
        <f>G81</f>
        <v>54.2</v>
      </c>
      <c r="H80" s="81">
        <f>H81</f>
        <v>54.2</v>
      </c>
      <c r="I80" s="61">
        <f t="shared" si="2"/>
        <v>100</v>
      </c>
    </row>
    <row r="81" spans="1:9" ht="24">
      <c r="A81" s="60"/>
      <c r="B81" s="58" t="s">
        <v>406</v>
      </c>
      <c r="C81" s="59" t="s">
        <v>530</v>
      </c>
      <c r="D81" s="59" t="s">
        <v>553</v>
      </c>
      <c r="E81" s="60" t="s">
        <v>555</v>
      </c>
      <c r="F81" s="60">
        <v>240</v>
      </c>
      <c r="G81" s="82">
        <v>54.2</v>
      </c>
      <c r="H81" s="82">
        <v>54.2</v>
      </c>
      <c r="I81" s="61">
        <f t="shared" si="2"/>
        <v>100</v>
      </c>
    </row>
    <row r="82" spans="1:9" ht="12.75">
      <c r="A82" s="60"/>
      <c r="B82" s="58" t="s">
        <v>435</v>
      </c>
      <c r="C82" s="59" t="s">
        <v>530</v>
      </c>
      <c r="D82" s="59" t="s">
        <v>547</v>
      </c>
      <c r="E82" s="60"/>
      <c r="F82" s="60"/>
      <c r="G82" s="81">
        <f>G83</f>
        <v>112.3</v>
      </c>
      <c r="H82" s="81">
        <f>H83</f>
        <v>112.3</v>
      </c>
      <c r="I82" s="61">
        <f t="shared" si="2"/>
        <v>100</v>
      </c>
    </row>
    <row r="83" spans="1:9" ht="24">
      <c r="A83" s="60"/>
      <c r="B83" s="58" t="s">
        <v>436</v>
      </c>
      <c r="C83" s="59" t="s">
        <v>530</v>
      </c>
      <c r="D83" s="59" t="s">
        <v>547</v>
      </c>
      <c r="E83" s="60" t="s">
        <v>556</v>
      </c>
      <c r="F83" s="60"/>
      <c r="G83" s="81">
        <f>G84</f>
        <v>112.3</v>
      </c>
      <c r="H83" s="81">
        <f>H84</f>
        <v>112.3</v>
      </c>
      <c r="I83" s="61">
        <f t="shared" si="2"/>
        <v>100</v>
      </c>
    </row>
    <row r="84" spans="1:9" ht="24">
      <c r="A84" s="60"/>
      <c r="B84" s="58" t="s">
        <v>406</v>
      </c>
      <c r="C84" s="59" t="s">
        <v>530</v>
      </c>
      <c r="D84" s="59" t="s">
        <v>547</v>
      </c>
      <c r="E84" s="60" t="s">
        <v>556</v>
      </c>
      <c r="F84" s="60">
        <v>240</v>
      </c>
      <c r="G84" s="82">
        <v>112.3</v>
      </c>
      <c r="H84" s="82">
        <v>112.3</v>
      </c>
      <c r="I84" s="61">
        <f t="shared" si="2"/>
        <v>100</v>
      </c>
    </row>
    <row r="85" spans="1:9" ht="12.75">
      <c r="A85" s="60"/>
      <c r="B85" s="58" t="s">
        <v>445</v>
      </c>
      <c r="C85" s="59" t="s">
        <v>534</v>
      </c>
      <c r="D85" s="59" t="s">
        <v>528</v>
      </c>
      <c r="E85" s="60"/>
      <c r="F85" s="60"/>
      <c r="G85" s="81">
        <f>G86</f>
        <v>113093.8</v>
      </c>
      <c r="H85" s="81">
        <f>H86</f>
        <v>111365.3</v>
      </c>
      <c r="I85" s="61">
        <f>SUM(H85/G85*100)</f>
        <v>98.4716226707388</v>
      </c>
    </row>
    <row r="86" spans="1:9" ht="36">
      <c r="A86" s="60"/>
      <c r="B86" s="58" t="s">
        <v>446</v>
      </c>
      <c r="C86" s="59" t="s">
        <v>534</v>
      </c>
      <c r="D86" s="59" t="s">
        <v>528</v>
      </c>
      <c r="E86" s="60" t="s">
        <v>558</v>
      </c>
      <c r="F86" s="60"/>
      <c r="G86" s="78">
        <f>G88+G87+G89</f>
        <v>113093.8</v>
      </c>
      <c r="H86" s="78">
        <f>H88+H87+H89</f>
        <v>111365.3</v>
      </c>
      <c r="I86" s="61">
        <f>SUM(H86/G86*100)</f>
        <v>98.4716226707388</v>
      </c>
    </row>
    <row r="87" spans="1:9" s="86" customFormat="1" ht="24">
      <c r="A87" s="64"/>
      <c r="B87" s="65" t="s">
        <v>406</v>
      </c>
      <c r="C87" s="66" t="s">
        <v>534</v>
      </c>
      <c r="D87" s="66" t="s">
        <v>528</v>
      </c>
      <c r="E87" s="64" t="s">
        <v>558</v>
      </c>
      <c r="F87" s="64">
        <v>240</v>
      </c>
      <c r="G87" s="78">
        <v>950</v>
      </c>
      <c r="H87" s="78">
        <v>950</v>
      </c>
      <c r="I87" s="67"/>
    </row>
    <row r="88" spans="1:9" s="86" customFormat="1" ht="12.75">
      <c r="A88" s="64"/>
      <c r="B88" s="65" t="s">
        <v>443</v>
      </c>
      <c r="C88" s="66" t="s">
        <v>534</v>
      </c>
      <c r="D88" s="66" t="s">
        <v>528</v>
      </c>
      <c r="E88" s="64" t="s">
        <v>558</v>
      </c>
      <c r="F88" s="64">
        <v>410</v>
      </c>
      <c r="G88" s="84">
        <v>90345.8</v>
      </c>
      <c r="H88" s="84">
        <v>88617.3</v>
      </c>
      <c r="I88" s="67">
        <f>SUM(H88/G88*100)</f>
        <v>98.08679540166781</v>
      </c>
    </row>
    <row r="89" spans="1:9" s="86" customFormat="1" ht="36">
      <c r="A89" s="64"/>
      <c r="B89" s="65" t="s">
        <v>431</v>
      </c>
      <c r="C89" s="66" t="s">
        <v>534</v>
      </c>
      <c r="D89" s="66" t="s">
        <v>528</v>
      </c>
      <c r="E89" s="64" t="s">
        <v>558</v>
      </c>
      <c r="F89" s="64">
        <v>810</v>
      </c>
      <c r="G89" s="84">
        <v>21798</v>
      </c>
      <c r="H89" s="84">
        <v>21798</v>
      </c>
      <c r="I89" s="67"/>
    </row>
    <row r="90" spans="1:9" ht="12.75">
      <c r="A90" s="60"/>
      <c r="B90" s="58" t="s">
        <v>447</v>
      </c>
      <c r="C90" s="59" t="s">
        <v>534</v>
      </c>
      <c r="D90" s="59" t="s">
        <v>523</v>
      </c>
      <c r="E90" s="60"/>
      <c r="F90" s="60"/>
      <c r="G90" s="81">
        <f>G91</f>
        <v>13711.6</v>
      </c>
      <c r="H90" s="81">
        <f>H91</f>
        <v>13711.6</v>
      </c>
      <c r="I90" s="61">
        <f t="shared" si="2"/>
        <v>100</v>
      </c>
    </row>
    <row r="91" spans="1:9" ht="36">
      <c r="A91" s="60"/>
      <c r="B91" s="58" t="s">
        <v>433</v>
      </c>
      <c r="C91" s="59" t="s">
        <v>534</v>
      </c>
      <c r="D91" s="59" t="s">
        <v>523</v>
      </c>
      <c r="E91" s="60" t="s">
        <v>554</v>
      </c>
      <c r="F91" s="60"/>
      <c r="G91" s="78">
        <f>G92</f>
        <v>13711.6</v>
      </c>
      <c r="H91" s="78">
        <f>H92</f>
        <v>13711.6</v>
      </c>
      <c r="I91" s="61">
        <f t="shared" si="2"/>
        <v>100</v>
      </c>
    </row>
    <row r="92" spans="1:9" ht="24">
      <c r="A92" s="60"/>
      <c r="B92" s="58" t="s">
        <v>406</v>
      </c>
      <c r="C92" s="59" t="s">
        <v>534</v>
      </c>
      <c r="D92" s="59" t="s">
        <v>523</v>
      </c>
      <c r="E92" s="60" t="s">
        <v>554</v>
      </c>
      <c r="F92" s="60">
        <v>240</v>
      </c>
      <c r="G92" s="82">
        <v>13711.6</v>
      </c>
      <c r="H92" s="82">
        <v>13711.6</v>
      </c>
      <c r="I92" s="61">
        <f t="shared" si="2"/>
        <v>100</v>
      </c>
    </row>
    <row r="93" spans="1:9" ht="12.75">
      <c r="A93" s="60"/>
      <c r="B93" s="58" t="s">
        <v>448</v>
      </c>
      <c r="C93" s="59" t="s">
        <v>559</v>
      </c>
      <c r="D93" s="59" t="s">
        <v>534</v>
      </c>
      <c r="E93" s="60"/>
      <c r="F93" s="60"/>
      <c r="G93" s="81">
        <f>G94</f>
        <v>6153.2</v>
      </c>
      <c r="H93" s="81">
        <f>H94</f>
        <v>6153.2</v>
      </c>
      <c r="I93" s="61">
        <f t="shared" si="2"/>
        <v>100</v>
      </c>
    </row>
    <row r="94" spans="1:9" ht="36">
      <c r="A94" s="60"/>
      <c r="B94" s="58" t="s">
        <v>411</v>
      </c>
      <c r="C94" s="59" t="s">
        <v>559</v>
      </c>
      <c r="D94" s="59" t="s">
        <v>534</v>
      </c>
      <c r="E94" s="60" t="s">
        <v>533</v>
      </c>
      <c r="F94" s="60"/>
      <c r="G94" s="81">
        <f>G95+G96</f>
        <v>6153.2</v>
      </c>
      <c r="H94" s="81">
        <f>H95+H96</f>
        <v>6153.2</v>
      </c>
      <c r="I94" s="61">
        <f t="shared" si="2"/>
        <v>100</v>
      </c>
    </row>
    <row r="95" spans="1:9" ht="24">
      <c r="A95" s="60"/>
      <c r="B95" s="58" t="s">
        <v>406</v>
      </c>
      <c r="C95" s="59" t="s">
        <v>559</v>
      </c>
      <c r="D95" s="59" t="s">
        <v>534</v>
      </c>
      <c r="E95" s="60" t="s">
        <v>533</v>
      </c>
      <c r="F95" s="60">
        <v>240</v>
      </c>
      <c r="G95" s="82">
        <v>763.7</v>
      </c>
      <c r="H95" s="82">
        <v>763.7</v>
      </c>
      <c r="I95" s="61">
        <f t="shared" si="2"/>
        <v>100</v>
      </c>
    </row>
    <row r="96" spans="1:9" ht="12.75">
      <c r="A96" s="60"/>
      <c r="B96" s="58" t="s">
        <v>443</v>
      </c>
      <c r="C96" s="59" t="s">
        <v>559</v>
      </c>
      <c r="D96" s="59" t="s">
        <v>534</v>
      </c>
      <c r="E96" s="60" t="s">
        <v>533</v>
      </c>
      <c r="F96" s="60">
        <v>410</v>
      </c>
      <c r="G96" s="82">
        <v>5389.5</v>
      </c>
      <c r="H96" s="82">
        <v>5389.5</v>
      </c>
      <c r="I96" s="61">
        <f t="shared" si="2"/>
        <v>100</v>
      </c>
    </row>
    <row r="97" spans="1:9" ht="12.75">
      <c r="A97" s="60"/>
      <c r="B97" s="58" t="s">
        <v>455</v>
      </c>
      <c r="C97" s="59" t="s">
        <v>560</v>
      </c>
      <c r="D97" s="59" t="s">
        <v>560</v>
      </c>
      <c r="E97" s="60"/>
      <c r="F97" s="60"/>
      <c r="G97" s="81">
        <f>G100+G98</f>
        <v>7070.7</v>
      </c>
      <c r="H97" s="81">
        <f>H100+H98</f>
        <v>7070.299999999999</v>
      </c>
      <c r="I97" s="61">
        <f t="shared" si="2"/>
        <v>99.9943428514857</v>
      </c>
    </row>
    <row r="98" spans="1:9" ht="72">
      <c r="A98" s="64"/>
      <c r="B98" s="65" t="s">
        <v>561</v>
      </c>
      <c r="C98" s="66" t="s">
        <v>560</v>
      </c>
      <c r="D98" s="66" t="s">
        <v>560</v>
      </c>
      <c r="E98" s="64" t="s">
        <v>562</v>
      </c>
      <c r="F98" s="64"/>
      <c r="G98" s="81">
        <f>G99</f>
        <v>365.9</v>
      </c>
      <c r="H98" s="81">
        <f>H99</f>
        <v>365.9</v>
      </c>
      <c r="I98" s="67">
        <f>SUM(H98/G98*100)</f>
        <v>100</v>
      </c>
    </row>
    <row r="99" spans="1:9" ht="12.75">
      <c r="A99" s="64"/>
      <c r="B99" s="65" t="s">
        <v>419</v>
      </c>
      <c r="C99" s="66" t="s">
        <v>560</v>
      </c>
      <c r="D99" s="66" t="s">
        <v>560</v>
      </c>
      <c r="E99" s="64" t="s">
        <v>562</v>
      </c>
      <c r="F99" s="64">
        <v>110</v>
      </c>
      <c r="G99" s="82">
        <v>365.9</v>
      </c>
      <c r="H99" s="82">
        <v>365.9</v>
      </c>
      <c r="I99" s="67">
        <f>SUM(H99/G99*100)</f>
        <v>100</v>
      </c>
    </row>
    <row r="100" spans="1:9" ht="24">
      <c r="A100" s="60"/>
      <c r="B100" s="58" t="s">
        <v>563</v>
      </c>
      <c r="C100" s="59" t="s">
        <v>560</v>
      </c>
      <c r="D100" s="59" t="s">
        <v>560</v>
      </c>
      <c r="E100" s="60" t="s">
        <v>564</v>
      </c>
      <c r="F100" s="60"/>
      <c r="G100" s="81">
        <f>G101+G102</f>
        <v>6704.8</v>
      </c>
      <c r="H100" s="81">
        <f>H101+H102</f>
        <v>6704.4</v>
      </c>
      <c r="I100" s="61">
        <f t="shared" si="2"/>
        <v>99.99403412480609</v>
      </c>
    </row>
    <row r="101" spans="1:9" ht="24">
      <c r="A101" s="60"/>
      <c r="B101" s="58" t="s">
        <v>406</v>
      </c>
      <c r="C101" s="59" t="s">
        <v>560</v>
      </c>
      <c r="D101" s="59" t="s">
        <v>560</v>
      </c>
      <c r="E101" s="60" t="s">
        <v>564</v>
      </c>
      <c r="F101" s="60">
        <v>240</v>
      </c>
      <c r="G101" s="82">
        <v>6464.8</v>
      </c>
      <c r="H101" s="82">
        <v>6464.4</v>
      </c>
      <c r="I101" s="61">
        <f t="shared" si="2"/>
        <v>99.99381264694964</v>
      </c>
    </row>
    <row r="102" spans="1:9" ht="12.75">
      <c r="A102" s="60"/>
      <c r="B102" s="58" t="s">
        <v>457</v>
      </c>
      <c r="C102" s="59" t="s">
        <v>560</v>
      </c>
      <c r="D102" s="59" t="s">
        <v>560</v>
      </c>
      <c r="E102" s="60" t="s">
        <v>564</v>
      </c>
      <c r="F102" s="60">
        <v>350</v>
      </c>
      <c r="G102" s="82">
        <v>240</v>
      </c>
      <c r="H102" s="82">
        <v>240</v>
      </c>
      <c r="I102" s="61">
        <f t="shared" si="2"/>
        <v>100</v>
      </c>
    </row>
    <row r="103" spans="1:9" ht="12.75">
      <c r="A103" s="64"/>
      <c r="B103" s="65" t="s">
        <v>462</v>
      </c>
      <c r="C103" s="66" t="s">
        <v>553</v>
      </c>
      <c r="D103" s="66" t="s">
        <v>553</v>
      </c>
      <c r="E103" s="64"/>
      <c r="F103" s="64"/>
      <c r="G103" s="81">
        <f>G104</f>
        <v>87</v>
      </c>
      <c r="H103" s="81">
        <f>H104</f>
        <v>87</v>
      </c>
      <c r="I103" s="67">
        <f>SUM(H103/G103*100)</f>
        <v>100</v>
      </c>
    </row>
    <row r="104" spans="1:9" ht="48">
      <c r="A104" s="64"/>
      <c r="B104" s="65" t="s">
        <v>565</v>
      </c>
      <c r="C104" s="66" t="s">
        <v>553</v>
      </c>
      <c r="D104" s="66" t="s">
        <v>553</v>
      </c>
      <c r="E104" s="64" t="s">
        <v>566</v>
      </c>
      <c r="F104" s="64"/>
      <c r="G104" s="81">
        <f>G105</f>
        <v>87</v>
      </c>
      <c r="H104" s="81">
        <f>H105</f>
        <v>87</v>
      </c>
      <c r="I104" s="67">
        <f>SUM(H104/G104*100)</f>
        <v>100</v>
      </c>
    </row>
    <row r="105" spans="1:9" ht="12.75">
      <c r="A105" s="64"/>
      <c r="B105" s="65" t="s">
        <v>425</v>
      </c>
      <c r="C105" s="66" t="s">
        <v>553</v>
      </c>
      <c r="D105" s="66" t="s">
        <v>553</v>
      </c>
      <c r="E105" s="64" t="s">
        <v>566</v>
      </c>
      <c r="F105" s="64">
        <v>360</v>
      </c>
      <c r="G105" s="82">
        <v>87</v>
      </c>
      <c r="H105" s="82">
        <v>87</v>
      </c>
      <c r="I105" s="67">
        <f>SUM(H105/G105*100)</f>
        <v>100</v>
      </c>
    </row>
    <row r="106" spans="1:9" ht="12.75">
      <c r="A106" s="60"/>
      <c r="B106" s="58" t="s">
        <v>463</v>
      </c>
      <c r="C106" s="59" t="s">
        <v>547</v>
      </c>
      <c r="D106" s="59" t="s">
        <v>522</v>
      </c>
      <c r="E106" s="60"/>
      <c r="F106" s="60"/>
      <c r="G106" s="81">
        <f>G107</f>
        <v>2538.8</v>
      </c>
      <c r="H106" s="81">
        <f>H107</f>
        <v>2538.8</v>
      </c>
      <c r="I106" s="61">
        <f t="shared" si="2"/>
        <v>100</v>
      </c>
    </row>
    <row r="107" spans="1:9" ht="72">
      <c r="A107" s="60"/>
      <c r="B107" s="65" t="s">
        <v>561</v>
      </c>
      <c r="C107" s="59" t="s">
        <v>547</v>
      </c>
      <c r="D107" s="59" t="s">
        <v>522</v>
      </c>
      <c r="E107" s="60" t="s">
        <v>562</v>
      </c>
      <c r="F107" s="60"/>
      <c r="G107" s="81">
        <f>G108</f>
        <v>2538.8</v>
      </c>
      <c r="H107" s="81">
        <f>H108</f>
        <v>2538.8</v>
      </c>
      <c r="I107" s="61">
        <f t="shared" si="2"/>
        <v>100</v>
      </c>
    </row>
    <row r="108" spans="1:9" ht="12.75">
      <c r="A108" s="60"/>
      <c r="B108" s="58" t="s">
        <v>464</v>
      </c>
      <c r="C108" s="59" t="s">
        <v>547</v>
      </c>
      <c r="D108" s="59" t="s">
        <v>522</v>
      </c>
      <c r="E108" s="60" t="s">
        <v>562</v>
      </c>
      <c r="F108" s="60">
        <v>310</v>
      </c>
      <c r="G108" s="82">
        <v>2538.8</v>
      </c>
      <c r="H108" s="82">
        <v>2538.8</v>
      </c>
      <c r="I108" s="61">
        <f t="shared" si="2"/>
        <v>100</v>
      </c>
    </row>
    <row r="109" spans="1:9" ht="12.75">
      <c r="A109" s="60"/>
      <c r="B109" s="58" t="s">
        <v>465</v>
      </c>
      <c r="C109" s="59" t="s">
        <v>547</v>
      </c>
      <c r="D109" s="59" t="s">
        <v>528</v>
      </c>
      <c r="E109" s="60"/>
      <c r="F109" s="60"/>
      <c r="G109" s="81">
        <f>G110</f>
        <v>4125.8</v>
      </c>
      <c r="H109" s="81">
        <f>H110</f>
        <v>4125.8</v>
      </c>
      <c r="I109" s="61">
        <f t="shared" si="2"/>
        <v>100</v>
      </c>
    </row>
    <row r="110" spans="1:9" ht="72">
      <c r="A110" s="60"/>
      <c r="B110" s="65" t="s">
        <v>561</v>
      </c>
      <c r="C110" s="59" t="s">
        <v>547</v>
      </c>
      <c r="D110" s="59" t="s">
        <v>528</v>
      </c>
      <c r="E110" s="60" t="s">
        <v>562</v>
      </c>
      <c r="F110" s="60"/>
      <c r="G110" s="81">
        <f>G111+G112</f>
        <v>4125.8</v>
      </c>
      <c r="H110" s="81">
        <f>H111+H112</f>
        <v>4125.8</v>
      </c>
      <c r="I110" s="61">
        <f t="shared" si="2"/>
        <v>100</v>
      </c>
    </row>
    <row r="111" spans="1:9" ht="12.75">
      <c r="A111" s="60"/>
      <c r="B111" s="58" t="s">
        <v>419</v>
      </c>
      <c r="C111" s="59" t="s">
        <v>547</v>
      </c>
      <c r="D111" s="59" t="s">
        <v>528</v>
      </c>
      <c r="E111" s="60" t="s">
        <v>562</v>
      </c>
      <c r="F111" s="60">
        <v>110</v>
      </c>
      <c r="G111" s="82">
        <v>3676.5</v>
      </c>
      <c r="H111" s="82">
        <v>3676.5</v>
      </c>
      <c r="I111" s="61">
        <f t="shared" si="2"/>
        <v>100</v>
      </c>
    </row>
    <row r="112" spans="1:9" ht="24">
      <c r="A112" s="60"/>
      <c r="B112" s="58" t="s">
        <v>406</v>
      </c>
      <c r="C112" s="59" t="s">
        <v>547</v>
      </c>
      <c r="D112" s="59" t="s">
        <v>528</v>
      </c>
      <c r="E112" s="60" t="s">
        <v>562</v>
      </c>
      <c r="F112" s="60">
        <v>240</v>
      </c>
      <c r="G112" s="82">
        <v>449.3</v>
      </c>
      <c r="H112" s="82">
        <v>449.3</v>
      </c>
      <c r="I112" s="61">
        <f t="shared" si="2"/>
        <v>100</v>
      </c>
    </row>
    <row r="113" spans="1:9" ht="12.75">
      <c r="A113" s="60"/>
      <c r="B113" s="58" t="s">
        <v>467</v>
      </c>
      <c r="C113" s="59" t="s">
        <v>547</v>
      </c>
      <c r="D113" s="59" t="s">
        <v>530</v>
      </c>
      <c r="E113" s="60"/>
      <c r="F113" s="60"/>
      <c r="G113" s="81">
        <f>G114+G116</f>
        <v>5231.7</v>
      </c>
      <c r="H113" s="81">
        <f>H114+H116</f>
        <v>4600</v>
      </c>
      <c r="I113" s="61">
        <f t="shared" si="2"/>
        <v>87.92553089817842</v>
      </c>
    </row>
    <row r="114" spans="1:9" ht="72">
      <c r="A114" s="60"/>
      <c r="B114" s="65" t="s">
        <v>561</v>
      </c>
      <c r="C114" s="59" t="s">
        <v>547</v>
      </c>
      <c r="D114" s="59" t="s">
        <v>530</v>
      </c>
      <c r="E114" s="60" t="s">
        <v>562</v>
      </c>
      <c r="F114" s="60"/>
      <c r="G114" s="81">
        <f>G115</f>
        <v>4971.7</v>
      </c>
      <c r="H114" s="81">
        <f>H115</f>
        <v>4340</v>
      </c>
      <c r="I114" s="61">
        <f t="shared" si="2"/>
        <v>87.294084518374</v>
      </c>
    </row>
    <row r="115" spans="1:9" ht="24">
      <c r="A115" s="60"/>
      <c r="B115" s="58" t="s">
        <v>466</v>
      </c>
      <c r="C115" s="59" t="s">
        <v>547</v>
      </c>
      <c r="D115" s="59" t="s">
        <v>530</v>
      </c>
      <c r="E115" s="60" t="s">
        <v>562</v>
      </c>
      <c r="F115" s="60">
        <v>320</v>
      </c>
      <c r="G115" s="82">
        <v>4971.7</v>
      </c>
      <c r="H115" s="82">
        <v>4340</v>
      </c>
      <c r="I115" s="61">
        <f t="shared" si="2"/>
        <v>87.294084518374</v>
      </c>
    </row>
    <row r="116" spans="1:9" ht="12.75">
      <c r="A116" s="64"/>
      <c r="B116" s="65" t="s">
        <v>404</v>
      </c>
      <c r="C116" s="66" t="s">
        <v>547</v>
      </c>
      <c r="D116" s="66" t="s">
        <v>530</v>
      </c>
      <c r="E116" s="64" t="s">
        <v>525</v>
      </c>
      <c r="F116" s="64"/>
      <c r="G116" s="81">
        <f>G117</f>
        <v>260</v>
      </c>
      <c r="H116" s="81">
        <f>H117</f>
        <v>260</v>
      </c>
      <c r="I116" s="67">
        <f>SUM(H116/G116*100)</f>
        <v>100</v>
      </c>
    </row>
    <row r="117" spans="1:9" ht="12.75">
      <c r="A117" s="64"/>
      <c r="B117" s="65" t="s">
        <v>409</v>
      </c>
      <c r="C117" s="66" t="s">
        <v>547</v>
      </c>
      <c r="D117" s="66" t="s">
        <v>530</v>
      </c>
      <c r="E117" s="64" t="s">
        <v>525</v>
      </c>
      <c r="F117" s="64">
        <v>850</v>
      </c>
      <c r="G117" s="82">
        <v>260</v>
      </c>
      <c r="H117" s="82">
        <v>260</v>
      </c>
      <c r="I117" s="67">
        <f>SUM(H117/G117*100)</f>
        <v>100</v>
      </c>
    </row>
    <row r="118" spans="1:9" ht="12.75">
      <c r="A118" s="60"/>
      <c r="B118" s="58" t="s">
        <v>468</v>
      </c>
      <c r="C118" s="59" t="s">
        <v>547</v>
      </c>
      <c r="D118" s="59" t="s">
        <v>559</v>
      </c>
      <c r="E118" s="60"/>
      <c r="F118" s="60"/>
      <c r="G118" s="81">
        <f>G119</f>
        <v>567.9</v>
      </c>
      <c r="H118" s="81">
        <f>H119</f>
        <v>567.9</v>
      </c>
      <c r="I118" s="61">
        <f t="shared" si="2"/>
        <v>100</v>
      </c>
    </row>
    <row r="119" spans="1:9" ht="36">
      <c r="A119" s="60"/>
      <c r="B119" s="58" t="s">
        <v>567</v>
      </c>
      <c r="C119" s="59" t="s">
        <v>547</v>
      </c>
      <c r="D119" s="59" t="s">
        <v>559</v>
      </c>
      <c r="E119" s="60" t="s">
        <v>529</v>
      </c>
      <c r="F119" s="60"/>
      <c r="G119" s="81">
        <f>G120+G121</f>
        <v>567.9</v>
      </c>
      <c r="H119" s="81">
        <f>H120+H121</f>
        <v>567.9</v>
      </c>
      <c r="I119" s="61">
        <f t="shared" si="2"/>
        <v>100</v>
      </c>
    </row>
    <row r="120" spans="1:9" ht="24">
      <c r="A120" s="60"/>
      <c r="B120" s="58" t="s">
        <v>402</v>
      </c>
      <c r="C120" s="59" t="s">
        <v>547</v>
      </c>
      <c r="D120" s="59" t="s">
        <v>559</v>
      </c>
      <c r="E120" s="60" t="s">
        <v>529</v>
      </c>
      <c r="F120" s="60">
        <v>120</v>
      </c>
      <c r="G120" s="82">
        <v>564.5</v>
      </c>
      <c r="H120" s="82">
        <v>564.5</v>
      </c>
      <c r="I120" s="61">
        <f t="shared" si="2"/>
        <v>100</v>
      </c>
    </row>
    <row r="121" spans="1:9" ht="24">
      <c r="A121" s="60"/>
      <c r="B121" s="58" t="s">
        <v>406</v>
      </c>
      <c r="C121" s="59" t="s">
        <v>547</v>
      </c>
      <c r="D121" s="59" t="s">
        <v>559</v>
      </c>
      <c r="E121" s="60" t="s">
        <v>529</v>
      </c>
      <c r="F121" s="60">
        <v>240</v>
      </c>
      <c r="G121" s="82">
        <v>3.4</v>
      </c>
      <c r="H121" s="82">
        <v>3.4</v>
      </c>
      <c r="I121" s="61">
        <f t="shared" si="2"/>
        <v>100</v>
      </c>
    </row>
    <row r="122" spans="1:9" ht="12.75">
      <c r="A122" s="60"/>
      <c r="B122" s="58" t="s">
        <v>475</v>
      </c>
      <c r="C122" s="59" t="s">
        <v>550</v>
      </c>
      <c r="D122" s="59" t="s">
        <v>523</v>
      </c>
      <c r="E122" s="60"/>
      <c r="F122" s="60"/>
      <c r="G122" s="81">
        <f>G123+G127+G125</f>
        <v>5434</v>
      </c>
      <c r="H122" s="81">
        <f>H123+H127+H125</f>
        <v>5434</v>
      </c>
      <c r="I122" s="61">
        <f t="shared" si="2"/>
        <v>100</v>
      </c>
    </row>
    <row r="123" spans="1:9" ht="36">
      <c r="A123" s="53"/>
      <c r="B123" s="68" t="s">
        <v>567</v>
      </c>
      <c r="C123" s="59" t="s">
        <v>550</v>
      </c>
      <c r="D123" s="59" t="s">
        <v>523</v>
      </c>
      <c r="E123" s="60" t="s">
        <v>529</v>
      </c>
      <c r="F123" s="60"/>
      <c r="G123" s="81">
        <f>G124</f>
        <v>3362.8</v>
      </c>
      <c r="H123" s="81">
        <f>H124</f>
        <v>3362.8</v>
      </c>
      <c r="I123" s="61">
        <f t="shared" si="2"/>
        <v>100</v>
      </c>
    </row>
    <row r="124" spans="1:9" ht="12.75">
      <c r="A124" s="53"/>
      <c r="B124" s="58" t="s">
        <v>352</v>
      </c>
      <c r="C124" s="59" t="s">
        <v>550</v>
      </c>
      <c r="D124" s="59" t="s">
        <v>523</v>
      </c>
      <c r="E124" s="60" t="s">
        <v>529</v>
      </c>
      <c r="F124" s="60">
        <v>540</v>
      </c>
      <c r="G124" s="82">
        <v>3362.8</v>
      </c>
      <c r="H124" s="82">
        <v>3362.8</v>
      </c>
      <c r="I124" s="61">
        <f t="shared" si="2"/>
        <v>100</v>
      </c>
    </row>
    <row r="125" spans="1:9" ht="36">
      <c r="A125" s="53"/>
      <c r="B125" s="58" t="s">
        <v>476</v>
      </c>
      <c r="C125" s="59" t="s">
        <v>550</v>
      </c>
      <c r="D125" s="59" t="s">
        <v>523</v>
      </c>
      <c r="E125" s="60" t="s">
        <v>568</v>
      </c>
      <c r="F125" s="60"/>
      <c r="G125" s="81">
        <f>G126</f>
        <v>1850</v>
      </c>
      <c r="H125" s="81">
        <f>H126</f>
        <v>1850</v>
      </c>
      <c r="I125" s="61">
        <f>SUM(H125/G125*100)</f>
        <v>100</v>
      </c>
    </row>
    <row r="126" spans="1:9" ht="12.75">
      <c r="A126" s="53"/>
      <c r="B126" s="58" t="s">
        <v>352</v>
      </c>
      <c r="C126" s="59" t="s">
        <v>550</v>
      </c>
      <c r="D126" s="59" t="s">
        <v>523</v>
      </c>
      <c r="E126" s="60" t="s">
        <v>568</v>
      </c>
      <c r="F126" s="60">
        <v>540</v>
      </c>
      <c r="G126" s="82">
        <v>1850</v>
      </c>
      <c r="H126" s="82">
        <v>1850</v>
      </c>
      <c r="I126" s="61">
        <f>SUM(H126/G126*100)</f>
        <v>100</v>
      </c>
    </row>
    <row r="127" spans="1:9" ht="48">
      <c r="A127" s="53"/>
      <c r="B127" s="58" t="s">
        <v>569</v>
      </c>
      <c r="C127" s="59" t="s">
        <v>550</v>
      </c>
      <c r="D127" s="59" t="s">
        <v>523</v>
      </c>
      <c r="E127" s="60" t="s">
        <v>552</v>
      </c>
      <c r="F127" s="60"/>
      <c r="G127" s="81">
        <f>G128</f>
        <v>221.2</v>
      </c>
      <c r="H127" s="81">
        <f>H128</f>
        <v>221.2</v>
      </c>
      <c r="I127" s="61">
        <f t="shared" si="2"/>
        <v>100</v>
      </c>
    </row>
    <row r="128" spans="1:9" ht="12.75">
      <c r="A128" s="53"/>
      <c r="B128" s="58" t="s">
        <v>352</v>
      </c>
      <c r="C128" s="59" t="s">
        <v>550</v>
      </c>
      <c r="D128" s="59" t="s">
        <v>523</v>
      </c>
      <c r="E128" s="60" t="s">
        <v>552</v>
      </c>
      <c r="F128" s="60">
        <v>540</v>
      </c>
      <c r="G128" s="82">
        <v>221.2</v>
      </c>
      <c r="H128" s="82">
        <v>221.2</v>
      </c>
      <c r="I128" s="61">
        <f t="shared" si="2"/>
        <v>100</v>
      </c>
    </row>
    <row r="129" spans="1:9" ht="12.75">
      <c r="A129" s="53">
        <v>548</v>
      </c>
      <c r="B129" s="54" t="s">
        <v>570</v>
      </c>
      <c r="C129" s="55"/>
      <c r="D129" s="55"/>
      <c r="E129" s="53"/>
      <c r="F129" s="53"/>
      <c r="G129" s="80">
        <f>SUM(G130)</f>
        <v>1124.6999999999998</v>
      </c>
      <c r="H129" s="80">
        <f>SUM(H130)</f>
        <v>1124.6999999999998</v>
      </c>
      <c r="I129" s="61">
        <f t="shared" si="2"/>
        <v>100</v>
      </c>
    </row>
    <row r="130" spans="1:9" ht="36">
      <c r="A130" s="60"/>
      <c r="B130" s="58" t="s">
        <v>571</v>
      </c>
      <c r="C130" s="59" t="s">
        <v>522</v>
      </c>
      <c r="D130" s="59" t="s">
        <v>559</v>
      </c>
      <c r="E130" s="60" t="s">
        <v>572</v>
      </c>
      <c r="F130" s="60"/>
      <c r="G130" s="81">
        <f>G131+G132+G133</f>
        <v>1124.6999999999998</v>
      </c>
      <c r="H130" s="81">
        <f>H131+H132+H133</f>
        <v>1124.6999999999998</v>
      </c>
      <c r="I130" s="61">
        <f>SUM(H130/G130*100)</f>
        <v>100</v>
      </c>
    </row>
    <row r="131" spans="1:9" ht="24">
      <c r="A131" s="60"/>
      <c r="B131" s="58" t="s">
        <v>402</v>
      </c>
      <c r="C131" s="59" t="s">
        <v>522</v>
      </c>
      <c r="D131" s="59" t="s">
        <v>559</v>
      </c>
      <c r="E131" s="60" t="s">
        <v>572</v>
      </c>
      <c r="F131" s="60">
        <v>120</v>
      </c>
      <c r="G131" s="82">
        <v>1081.8</v>
      </c>
      <c r="H131" s="82">
        <v>1081.8</v>
      </c>
      <c r="I131" s="61">
        <f>SUM(H131/G131*100)</f>
        <v>100</v>
      </c>
    </row>
    <row r="132" spans="1:9" ht="24">
      <c r="A132" s="60"/>
      <c r="B132" s="58" t="s">
        <v>406</v>
      </c>
      <c r="C132" s="59" t="s">
        <v>522</v>
      </c>
      <c r="D132" s="59" t="s">
        <v>559</v>
      </c>
      <c r="E132" s="60" t="s">
        <v>572</v>
      </c>
      <c r="F132" s="60">
        <v>240</v>
      </c>
      <c r="G132" s="82">
        <v>42.6</v>
      </c>
      <c r="H132" s="82">
        <v>42.6</v>
      </c>
      <c r="I132" s="61">
        <f>SUM(H132/G132*100)</f>
        <v>100</v>
      </c>
    </row>
    <row r="133" spans="1:9" ht="12.75">
      <c r="A133" s="60"/>
      <c r="B133" s="69" t="s">
        <v>409</v>
      </c>
      <c r="C133" s="59" t="s">
        <v>522</v>
      </c>
      <c r="D133" s="59" t="s">
        <v>559</v>
      </c>
      <c r="E133" s="60" t="s">
        <v>572</v>
      </c>
      <c r="F133" s="60">
        <v>850</v>
      </c>
      <c r="G133" s="82">
        <v>0.3</v>
      </c>
      <c r="H133" s="82">
        <v>0.3</v>
      </c>
      <c r="I133" s="61"/>
    </row>
    <row r="134" spans="1:9" ht="24">
      <c r="A134" s="70">
        <v>905</v>
      </c>
      <c r="B134" s="71" t="s">
        <v>573</v>
      </c>
      <c r="C134" s="72"/>
      <c r="D134" s="72"/>
      <c r="E134" s="73"/>
      <c r="F134" s="70"/>
      <c r="G134" s="77">
        <f>G135+G144+G150+G170+G180+G183+G188+G191+G202+G207+G213+G217+G220+G147+G167+G155+G199</f>
        <v>507348.5</v>
      </c>
      <c r="H134" s="77">
        <f>H135+H144+H150+H170+H180+H183+H188+H191+H202+H207+H213+H217+H220+H147+H167+H155+H199</f>
        <v>493635.39999999997</v>
      </c>
      <c r="I134" s="57">
        <f t="shared" si="2"/>
        <v>97.29710445581291</v>
      </c>
    </row>
    <row r="135" spans="1:9" ht="12.75">
      <c r="A135" s="70"/>
      <c r="B135" s="69" t="s">
        <v>414</v>
      </c>
      <c r="C135" s="74" t="s">
        <v>522</v>
      </c>
      <c r="D135" s="74">
        <v>13</v>
      </c>
      <c r="E135" s="73"/>
      <c r="F135" s="70"/>
      <c r="G135" s="83">
        <f>G136+G141</f>
        <v>15451.200000000003</v>
      </c>
      <c r="H135" s="83">
        <f>H136+H141</f>
        <v>15446.700000000003</v>
      </c>
      <c r="I135" s="61">
        <f t="shared" si="2"/>
        <v>99.97087604846226</v>
      </c>
    </row>
    <row r="136" spans="1:9" ht="36">
      <c r="A136" s="73"/>
      <c r="B136" s="69" t="s">
        <v>415</v>
      </c>
      <c r="C136" s="74" t="s">
        <v>522</v>
      </c>
      <c r="D136" s="74">
        <v>13</v>
      </c>
      <c r="E136" s="73" t="s">
        <v>574</v>
      </c>
      <c r="F136" s="73"/>
      <c r="G136" s="83">
        <f>G137+G138+G140+G139</f>
        <v>15408.100000000002</v>
      </c>
      <c r="H136" s="83">
        <f>H137+H138+H140+H139</f>
        <v>15403.600000000002</v>
      </c>
      <c r="I136" s="61">
        <f t="shared" si="2"/>
        <v>99.97079458207047</v>
      </c>
    </row>
    <row r="137" spans="1:9" ht="24">
      <c r="A137" s="75"/>
      <c r="B137" s="69" t="s">
        <v>402</v>
      </c>
      <c r="C137" s="74" t="s">
        <v>522</v>
      </c>
      <c r="D137" s="74">
        <v>13</v>
      </c>
      <c r="E137" s="73" t="s">
        <v>574</v>
      </c>
      <c r="F137" s="73">
        <v>120</v>
      </c>
      <c r="G137" s="82">
        <v>11025.4</v>
      </c>
      <c r="H137" s="82">
        <v>11020.9</v>
      </c>
      <c r="I137" s="61">
        <f t="shared" si="2"/>
        <v>99.95918515428012</v>
      </c>
    </row>
    <row r="138" spans="1:9" ht="24">
      <c r="A138" s="75"/>
      <c r="B138" s="69" t="s">
        <v>406</v>
      </c>
      <c r="C138" s="74" t="s">
        <v>522</v>
      </c>
      <c r="D138" s="74">
        <v>13</v>
      </c>
      <c r="E138" s="73" t="s">
        <v>574</v>
      </c>
      <c r="F138" s="73">
        <v>240</v>
      </c>
      <c r="G138" s="82">
        <v>3545.8</v>
      </c>
      <c r="H138" s="82">
        <v>3545.8</v>
      </c>
      <c r="I138" s="61">
        <f t="shared" si="2"/>
        <v>100</v>
      </c>
    </row>
    <row r="139" spans="1:9" ht="12.75">
      <c r="A139" s="76"/>
      <c r="B139" s="65" t="s">
        <v>416</v>
      </c>
      <c r="C139" s="66" t="s">
        <v>522</v>
      </c>
      <c r="D139" s="66">
        <v>13</v>
      </c>
      <c r="E139" s="64" t="s">
        <v>574</v>
      </c>
      <c r="F139" s="64">
        <v>830</v>
      </c>
      <c r="G139" s="84">
        <v>689.7</v>
      </c>
      <c r="H139" s="84">
        <v>689.7</v>
      </c>
      <c r="I139" s="67"/>
    </row>
    <row r="140" spans="1:9" ht="12.75">
      <c r="A140" s="75"/>
      <c r="B140" s="69" t="s">
        <v>409</v>
      </c>
      <c r="C140" s="74" t="s">
        <v>522</v>
      </c>
      <c r="D140" s="74">
        <v>13</v>
      </c>
      <c r="E140" s="73" t="s">
        <v>574</v>
      </c>
      <c r="F140" s="73">
        <v>850</v>
      </c>
      <c r="G140" s="82">
        <v>147.2</v>
      </c>
      <c r="H140" s="82">
        <v>147.2</v>
      </c>
      <c r="I140" s="61">
        <f t="shared" si="2"/>
        <v>100</v>
      </c>
    </row>
    <row r="141" spans="1:9" ht="12.75">
      <c r="A141" s="76"/>
      <c r="B141" s="65" t="s">
        <v>404</v>
      </c>
      <c r="C141" s="66" t="s">
        <v>522</v>
      </c>
      <c r="D141" s="66">
        <v>13</v>
      </c>
      <c r="E141" s="64" t="s">
        <v>525</v>
      </c>
      <c r="F141" s="64"/>
      <c r="G141" s="84">
        <f>SUM(G142+G143)</f>
        <v>43.1</v>
      </c>
      <c r="H141" s="84">
        <f>SUM(H142+H143)</f>
        <v>43.1</v>
      </c>
      <c r="I141" s="67">
        <f t="shared" si="2"/>
        <v>100</v>
      </c>
    </row>
    <row r="142" spans="1:9" ht="12.75">
      <c r="A142" s="76"/>
      <c r="B142" s="65" t="s">
        <v>416</v>
      </c>
      <c r="C142" s="66" t="s">
        <v>522</v>
      </c>
      <c r="D142" s="66">
        <v>13</v>
      </c>
      <c r="E142" s="64" t="s">
        <v>525</v>
      </c>
      <c r="F142" s="64">
        <v>830</v>
      </c>
      <c r="G142" s="84">
        <v>5.6</v>
      </c>
      <c r="H142" s="84">
        <v>5.6</v>
      </c>
      <c r="I142" s="67">
        <f aca="true" t="shared" si="3" ref="I142:I218">SUM(H142/G142*100)</f>
        <v>100</v>
      </c>
    </row>
    <row r="143" spans="1:9" ht="12.75">
      <c r="A143" s="76"/>
      <c r="B143" s="65" t="s">
        <v>409</v>
      </c>
      <c r="C143" s="66" t="s">
        <v>522</v>
      </c>
      <c r="D143" s="66">
        <v>13</v>
      </c>
      <c r="E143" s="64" t="s">
        <v>525</v>
      </c>
      <c r="F143" s="64">
        <v>850</v>
      </c>
      <c r="G143" s="84">
        <v>37.5</v>
      </c>
      <c r="H143" s="84">
        <v>37.5</v>
      </c>
      <c r="I143" s="67">
        <f t="shared" si="3"/>
        <v>100</v>
      </c>
    </row>
    <row r="144" spans="1:9" ht="24">
      <c r="A144" s="75"/>
      <c r="B144" s="69" t="s">
        <v>426</v>
      </c>
      <c r="C144" s="74" t="s">
        <v>523</v>
      </c>
      <c r="D144" s="74">
        <v>14</v>
      </c>
      <c r="E144" s="73"/>
      <c r="F144" s="73"/>
      <c r="G144" s="83">
        <f>G145</f>
        <v>4321.2</v>
      </c>
      <c r="H144" s="83">
        <f>H145</f>
        <v>4321.2</v>
      </c>
      <c r="I144" s="61">
        <f t="shared" si="3"/>
        <v>100</v>
      </c>
    </row>
    <row r="145" spans="1:9" ht="36">
      <c r="A145" s="75"/>
      <c r="B145" s="69" t="s">
        <v>427</v>
      </c>
      <c r="C145" s="74" t="s">
        <v>523</v>
      </c>
      <c r="D145" s="74">
        <v>14</v>
      </c>
      <c r="E145" s="73" t="s">
        <v>575</v>
      </c>
      <c r="F145" s="73"/>
      <c r="G145" s="83">
        <f>G146</f>
        <v>4321.2</v>
      </c>
      <c r="H145" s="83">
        <f>H146</f>
        <v>4321.2</v>
      </c>
      <c r="I145" s="61">
        <f t="shared" si="3"/>
        <v>100</v>
      </c>
    </row>
    <row r="146" spans="1:9" ht="24">
      <c r="A146" s="75"/>
      <c r="B146" s="69" t="s">
        <v>406</v>
      </c>
      <c r="C146" s="74" t="s">
        <v>523</v>
      </c>
      <c r="D146" s="74">
        <v>14</v>
      </c>
      <c r="E146" s="73" t="s">
        <v>575</v>
      </c>
      <c r="F146" s="73">
        <v>240</v>
      </c>
      <c r="G146" s="82">
        <v>4321.2</v>
      </c>
      <c r="H146" s="82">
        <v>4321.2</v>
      </c>
      <c r="I146" s="61">
        <f t="shared" si="3"/>
        <v>100</v>
      </c>
    </row>
    <row r="147" spans="1:9" ht="12.75">
      <c r="A147" s="75"/>
      <c r="B147" s="63" t="s">
        <v>435</v>
      </c>
      <c r="C147" s="74" t="s">
        <v>530</v>
      </c>
      <c r="D147" s="74" t="s">
        <v>547</v>
      </c>
      <c r="E147" s="73"/>
      <c r="F147" s="73"/>
      <c r="G147" s="83">
        <f>SUM(G148)</f>
        <v>242</v>
      </c>
      <c r="H147" s="83">
        <f>SUM(H148)</f>
        <v>242</v>
      </c>
      <c r="I147" s="61">
        <f t="shared" si="3"/>
        <v>100</v>
      </c>
    </row>
    <row r="148" spans="1:9" ht="24">
      <c r="A148" s="75"/>
      <c r="B148" s="63" t="s">
        <v>436</v>
      </c>
      <c r="C148" s="74" t="s">
        <v>530</v>
      </c>
      <c r="D148" s="74" t="s">
        <v>547</v>
      </c>
      <c r="E148" s="73" t="s">
        <v>556</v>
      </c>
      <c r="F148" s="73"/>
      <c r="G148" s="83">
        <f>SUM(G149)</f>
        <v>242</v>
      </c>
      <c r="H148" s="83">
        <f>SUM(H149)</f>
        <v>242</v>
      </c>
      <c r="I148" s="61">
        <f t="shared" si="3"/>
        <v>100</v>
      </c>
    </row>
    <row r="149" spans="1:9" ht="24">
      <c r="A149" s="75"/>
      <c r="B149" s="63" t="s">
        <v>406</v>
      </c>
      <c r="C149" s="74" t="s">
        <v>530</v>
      </c>
      <c r="D149" s="74" t="s">
        <v>547</v>
      </c>
      <c r="E149" s="73" t="s">
        <v>556</v>
      </c>
      <c r="F149" s="73">
        <v>240</v>
      </c>
      <c r="G149" s="82">
        <v>242</v>
      </c>
      <c r="H149" s="82">
        <v>242</v>
      </c>
      <c r="I149" s="61">
        <f t="shared" si="3"/>
        <v>100</v>
      </c>
    </row>
    <row r="150" spans="1:9" ht="12.75">
      <c r="A150" s="75"/>
      <c r="B150" s="69" t="s">
        <v>437</v>
      </c>
      <c r="C150" s="74" t="s">
        <v>530</v>
      </c>
      <c r="D150" s="74">
        <v>12</v>
      </c>
      <c r="E150" s="73"/>
      <c r="F150" s="73"/>
      <c r="G150" s="83">
        <f>G151+G153</f>
        <v>3252.5</v>
      </c>
      <c r="H150" s="83">
        <f>H151+H153</f>
        <v>3252.5</v>
      </c>
      <c r="I150" s="61">
        <f t="shared" si="3"/>
        <v>100</v>
      </c>
    </row>
    <row r="151" spans="1:9" ht="36">
      <c r="A151" s="75"/>
      <c r="B151" s="69" t="s">
        <v>415</v>
      </c>
      <c r="C151" s="74" t="s">
        <v>530</v>
      </c>
      <c r="D151" s="74">
        <v>12</v>
      </c>
      <c r="E151" s="73" t="s">
        <v>574</v>
      </c>
      <c r="F151" s="73"/>
      <c r="G151" s="83">
        <f>G152</f>
        <v>236.4</v>
      </c>
      <c r="H151" s="83">
        <f>H152</f>
        <v>236.4</v>
      </c>
      <c r="I151" s="61">
        <f t="shared" si="3"/>
        <v>100</v>
      </c>
    </row>
    <row r="152" spans="1:9" ht="24">
      <c r="A152" s="75"/>
      <c r="B152" s="69" t="s">
        <v>406</v>
      </c>
      <c r="C152" s="74" t="s">
        <v>530</v>
      </c>
      <c r="D152" s="74">
        <v>12</v>
      </c>
      <c r="E152" s="73" t="s">
        <v>574</v>
      </c>
      <c r="F152" s="73">
        <v>240</v>
      </c>
      <c r="G152" s="82">
        <v>236.4</v>
      </c>
      <c r="H152" s="82">
        <v>236.4</v>
      </c>
      <c r="I152" s="61">
        <f t="shared" si="3"/>
        <v>100</v>
      </c>
    </row>
    <row r="153" spans="1:9" ht="36">
      <c r="A153" s="75"/>
      <c r="B153" s="69" t="s">
        <v>438</v>
      </c>
      <c r="C153" s="74" t="s">
        <v>530</v>
      </c>
      <c r="D153" s="74">
        <v>12</v>
      </c>
      <c r="E153" s="73" t="s">
        <v>557</v>
      </c>
      <c r="F153" s="73"/>
      <c r="G153" s="83">
        <f>G154</f>
        <v>3016.1</v>
      </c>
      <c r="H153" s="83">
        <f>H154</f>
        <v>3016.1</v>
      </c>
      <c r="I153" s="61">
        <f t="shared" si="3"/>
        <v>100</v>
      </c>
    </row>
    <row r="154" spans="1:9" ht="12.75">
      <c r="A154" s="75"/>
      <c r="B154" s="69" t="s">
        <v>439</v>
      </c>
      <c r="C154" s="74" t="s">
        <v>530</v>
      </c>
      <c r="D154" s="74">
        <v>12</v>
      </c>
      <c r="E154" s="73" t="s">
        <v>557</v>
      </c>
      <c r="F154" s="73">
        <v>620</v>
      </c>
      <c r="G154" s="82">
        <v>3016.1</v>
      </c>
      <c r="H154" s="82">
        <v>3016.1</v>
      </c>
      <c r="I154" s="61">
        <f t="shared" si="3"/>
        <v>100</v>
      </c>
    </row>
    <row r="155" spans="1:9" ht="12.75">
      <c r="A155" s="76"/>
      <c r="B155" s="65" t="s">
        <v>440</v>
      </c>
      <c r="C155" s="66" t="s">
        <v>534</v>
      </c>
      <c r="D155" s="66" t="s">
        <v>522</v>
      </c>
      <c r="E155" s="64"/>
      <c r="F155" s="64"/>
      <c r="G155" s="84">
        <f>SUM(G156+G161+G165)</f>
        <v>62019</v>
      </c>
      <c r="H155" s="84">
        <f>SUM(H156+H161+H165)</f>
        <v>48811.6</v>
      </c>
      <c r="I155" s="67">
        <f t="shared" si="3"/>
        <v>78.70426804688886</v>
      </c>
    </row>
    <row r="156" spans="1:9" ht="36">
      <c r="A156" s="75"/>
      <c r="B156" s="69" t="s">
        <v>441</v>
      </c>
      <c r="C156" s="74" t="s">
        <v>534</v>
      </c>
      <c r="D156" s="74" t="s">
        <v>522</v>
      </c>
      <c r="E156" s="73" t="s">
        <v>576</v>
      </c>
      <c r="F156" s="73"/>
      <c r="G156" s="83">
        <f>G157+G159</f>
        <v>2194.8</v>
      </c>
      <c r="H156" s="83">
        <f>H157+H159</f>
        <v>1355.8</v>
      </c>
      <c r="I156" s="61">
        <f t="shared" si="3"/>
        <v>61.77328230362674</v>
      </c>
    </row>
    <row r="157" spans="1:9" ht="24">
      <c r="A157" s="75"/>
      <c r="B157" s="69" t="s">
        <v>577</v>
      </c>
      <c r="C157" s="74" t="s">
        <v>534</v>
      </c>
      <c r="D157" s="74" t="s">
        <v>522</v>
      </c>
      <c r="E157" s="73" t="s">
        <v>578</v>
      </c>
      <c r="F157" s="73"/>
      <c r="G157" s="83">
        <f>G158</f>
        <v>505.8</v>
      </c>
      <c r="H157" s="83">
        <f>H158</f>
        <v>505.8</v>
      </c>
      <c r="I157" s="61">
        <f t="shared" si="3"/>
        <v>100</v>
      </c>
    </row>
    <row r="158" spans="1:9" ht="24">
      <c r="A158" s="75"/>
      <c r="B158" s="69" t="s">
        <v>406</v>
      </c>
      <c r="C158" s="74" t="s">
        <v>534</v>
      </c>
      <c r="D158" s="74" t="s">
        <v>522</v>
      </c>
      <c r="E158" s="73" t="s">
        <v>578</v>
      </c>
      <c r="F158" s="73">
        <v>240</v>
      </c>
      <c r="G158" s="82">
        <v>505.8</v>
      </c>
      <c r="H158" s="82">
        <v>505.8</v>
      </c>
      <c r="I158" s="61">
        <f t="shared" si="3"/>
        <v>100</v>
      </c>
    </row>
    <row r="159" spans="1:9" ht="36">
      <c r="A159" s="76"/>
      <c r="B159" s="65" t="s">
        <v>442</v>
      </c>
      <c r="C159" s="66" t="s">
        <v>534</v>
      </c>
      <c r="D159" s="66" t="s">
        <v>522</v>
      </c>
      <c r="E159" s="64" t="s">
        <v>579</v>
      </c>
      <c r="F159" s="64"/>
      <c r="G159" s="78">
        <f>SUM(G160)</f>
        <v>1689</v>
      </c>
      <c r="H159" s="78">
        <f>SUM(H160)</f>
        <v>850</v>
      </c>
      <c r="I159" s="67">
        <f t="shared" si="3"/>
        <v>50.32563647128478</v>
      </c>
    </row>
    <row r="160" spans="1:9" ht="12.75">
      <c r="A160" s="76"/>
      <c r="B160" s="65" t="s">
        <v>443</v>
      </c>
      <c r="C160" s="66" t="s">
        <v>534</v>
      </c>
      <c r="D160" s="66" t="s">
        <v>522</v>
      </c>
      <c r="E160" s="64" t="s">
        <v>579</v>
      </c>
      <c r="F160" s="64">
        <v>410</v>
      </c>
      <c r="G160" s="84">
        <v>1689</v>
      </c>
      <c r="H160" s="84">
        <v>850</v>
      </c>
      <c r="I160" s="67">
        <f t="shared" si="3"/>
        <v>50.32563647128478</v>
      </c>
    </row>
    <row r="161" spans="1:9" ht="36">
      <c r="A161" s="76"/>
      <c r="B161" s="65" t="s">
        <v>444</v>
      </c>
      <c r="C161" s="66" t="s">
        <v>534</v>
      </c>
      <c r="D161" s="66" t="s">
        <v>522</v>
      </c>
      <c r="E161" s="64" t="s">
        <v>580</v>
      </c>
      <c r="F161" s="64"/>
      <c r="G161" s="84">
        <f>SUM(G162+G163+G164)</f>
        <v>59794.2</v>
      </c>
      <c r="H161" s="84">
        <f>SUM(H162+H163+H164)</f>
        <v>47425.799999999996</v>
      </c>
      <c r="I161" s="67">
        <f t="shared" si="3"/>
        <v>79.31505062363908</v>
      </c>
    </row>
    <row r="162" spans="1:9" ht="24">
      <c r="A162" s="76"/>
      <c r="B162" s="65" t="s">
        <v>406</v>
      </c>
      <c r="C162" s="66" t="s">
        <v>534</v>
      </c>
      <c r="D162" s="66" t="s">
        <v>522</v>
      </c>
      <c r="E162" s="64" t="s">
        <v>580</v>
      </c>
      <c r="F162" s="64">
        <v>240</v>
      </c>
      <c r="G162" s="84">
        <v>2750</v>
      </c>
      <c r="H162" s="84">
        <v>2750</v>
      </c>
      <c r="I162" s="61">
        <f t="shared" si="3"/>
        <v>100</v>
      </c>
    </row>
    <row r="163" spans="1:9" ht="12.75">
      <c r="A163" s="75"/>
      <c r="B163" s="69" t="s">
        <v>443</v>
      </c>
      <c r="C163" s="74" t="s">
        <v>534</v>
      </c>
      <c r="D163" s="74" t="s">
        <v>522</v>
      </c>
      <c r="E163" s="73" t="s">
        <v>580</v>
      </c>
      <c r="F163" s="73">
        <v>410</v>
      </c>
      <c r="G163" s="82">
        <v>9889.6</v>
      </c>
      <c r="H163" s="82">
        <v>9889.6</v>
      </c>
      <c r="I163" s="61">
        <f t="shared" si="3"/>
        <v>100</v>
      </c>
    </row>
    <row r="164" spans="1:9" ht="12.75">
      <c r="A164" s="75"/>
      <c r="B164" s="69" t="s">
        <v>409</v>
      </c>
      <c r="C164" s="74" t="s">
        <v>534</v>
      </c>
      <c r="D164" s="74" t="s">
        <v>522</v>
      </c>
      <c r="E164" s="73" t="s">
        <v>580</v>
      </c>
      <c r="F164" s="73">
        <v>850</v>
      </c>
      <c r="G164" s="82">
        <v>47154.6</v>
      </c>
      <c r="H164" s="82">
        <v>34786.2</v>
      </c>
      <c r="I164" s="61">
        <f t="shared" si="3"/>
        <v>73.77053352165007</v>
      </c>
    </row>
    <row r="165" spans="1:9" ht="12.75">
      <c r="A165" s="76"/>
      <c r="B165" s="65" t="s">
        <v>404</v>
      </c>
      <c r="C165" s="66" t="s">
        <v>534</v>
      </c>
      <c r="D165" s="66" t="s">
        <v>522</v>
      </c>
      <c r="E165" s="64" t="s">
        <v>525</v>
      </c>
      <c r="F165" s="64"/>
      <c r="G165" s="84">
        <f>SUM(G166)</f>
        <v>30</v>
      </c>
      <c r="H165" s="84">
        <f>SUM(H166)</f>
        <v>30</v>
      </c>
      <c r="I165" s="67"/>
    </row>
    <row r="166" spans="1:9" ht="12.75">
      <c r="A166" s="75"/>
      <c r="B166" s="69" t="s">
        <v>409</v>
      </c>
      <c r="C166" s="74" t="s">
        <v>534</v>
      </c>
      <c r="D166" s="74" t="s">
        <v>522</v>
      </c>
      <c r="E166" s="73" t="s">
        <v>525</v>
      </c>
      <c r="F166" s="73">
        <v>850</v>
      </c>
      <c r="G166" s="82">
        <v>30</v>
      </c>
      <c r="H166" s="82">
        <v>30</v>
      </c>
      <c r="I166" s="61"/>
    </row>
    <row r="167" spans="1:9" ht="12.75">
      <c r="A167" s="75"/>
      <c r="B167" s="69" t="s">
        <v>447</v>
      </c>
      <c r="C167" s="74" t="s">
        <v>534</v>
      </c>
      <c r="D167" s="74" t="s">
        <v>523</v>
      </c>
      <c r="E167" s="73"/>
      <c r="F167" s="73"/>
      <c r="G167" s="83">
        <f>SUM(G168)</f>
        <v>2827</v>
      </c>
      <c r="H167" s="83">
        <f>SUM(H168)</f>
        <v>2827</v>
      </c>
      <c r="I167" s="61">
        <f t="shared" si="3"/>
        <v>100</v>
      </c>
    </row>
    <row r="168" spans="1:9" ht="36">
      <c r="A168" s="75"/>
      <c r="B168" s="69" t="s">
        <v>446</v>
      </c>
      <c r="C168" s="74" t="s">
        <v>534</v>
      </c>
      <c r="D168" s="74" t="s">
        <v>523</v>
      </c>
      <c r="E168" s="73" t="s">
        <v>558</v>
      </c>
      <c r="F168" s="73"/>
      <c r="G168" s="83">
        <f>SUM(G169)</f>
        <v>2827</v>
      </c>
      <c r="H168" s="83">
        <f>SUM(H169)</f>
        <v>2827</v>
      </c>
      <c r="I168" s="61">
        <f t="shared" si="3"/>
        <v>100</v>
      </c>
    </row>
    <row r="169" spans="1:9" ht="24">
      <c r="A169" s="75"/>
      <c r="B169" s="69" t="s">
        <v>406</v>
      </c>
      <c r="C169" s="74" t="s">
        <v>534</v>
      </c>
      <c r="D169" s="74" t="s">
        <v>523</v>
      </c>
      <c r="E169" s="73" t="s">
        <v>558</v>
      </c>
      <c r="F169" s="73">
        <v>240</v>
      </c>
      <c r="G169" s="82">
        <v>2827</v>
      </c>
      <c r="H169" s="82">
        <v>2827</v>
      </c>
      <c r="I169" s="61">
        <f t="shared" si="3"/>
        <v>100</v>
      </c>
    </row>
    <row r="170" spans="1:9" ht="12.75">
      <c r="A170" s="75"/>
      <c r="B170" s="69" t="s">
        <v>449</v>
      </c>
      <c r="C170" s="74" t="s">
        <v>560</v>
      </c>
      <c r="D170" s="74" t="s">
        <v>528</v>
      </c>
      <c r="E170" s="73"/>
      <c r="F170" s="73"/>
      <c r="G170" s="83">
        <f>G173+G175+G171+G178</f>
        <v>85526.49999999999</v>
      </c>
      <c r="H170" s="83">
        <f>H173+H175+H171+H178</f>
        <v>85526.29999999999</v>
      </c>
      <c r="I170" s="61">
        <f t="shared" si="3"/>
        <v>99.99976615434983</v>
      </c>
    </row>
    <row r="171" spans="1:9" ht="36">
      <c r="A171" s="75"/>
      <c r="B171" s="69" t="s">
        <v>450</v>
      </c>
      <c r="C171" s="74" t="s">
        <v>560</v>
      </c>
      <c r="D171" s="74" t="s">
        <v>528</v>
      </c>
      <c r="E171" s="73" t="s">
        <v>581</v>
      </c>
      <c r="F171" s="73"/>
      <c r="G171" s="83">
        <f>SUM(G172)</f>
        <v>4549.9</v>
      </c>
      <c r="H171" s="83">
        <f>SUM(H172)</f>
        <v>4549.9</v>
      </c>
      <c r="I171" s="61">
        <f t="shared" si="3"/>
        <v>100</v>
      </c>
    </row>
    <row r="172" spans="1:9" ht="24">
      <c r="A172" s="75"/>
      <c r="B172" s="69" t="s">
        <v>406</v>
      </c>
      <c r="C172" s="74" t="s">
        <v>560</v>
      </c>
      <c r="D172" s="74" t="s">
        <v>528</v>
      </c>
      <c r="E172" s="73" t="s">
        <v>581</v>
      </c>
      <c r="F172" s="73">
        <v>240</v>
      </c>
      <c r="G172" s="82">
        <v>4549.9</v>
      </c>
      <c r="H172" s="82">
        <v>4549.9</v>
      </c>
      <c r="I172" s="61">
        <f t="shared" si="3"/>
        <v>100</v>
      </c>
    </row>
    <row r="173" spans="1:9" ht="48">
      <c r="A173" s="75"/>
      <c r="B173" s="69" t="s">
        <v>451</v>
      </c>
      <c r="C173" s="74" t="s">
        <v>560</v>
      </c>
      <c r="D173" s="74" t="s">
        <v>528</v>
      </c>
      <c r="E173" s="73" t="s">
        <v>582</v>
      </c>
      <c r="F173" s="73"/>
      <c r="G173" s="83">
        <f>G174</f>
        <v>1.8</v>
      </c>
      <c r="H173" s="83">
        <f>H174</f>
        <v>1.8</v>
      </c>
      <c r="I173" s="61">
        <f t="shared" si="3"/>
        <v>100</v>
      </c>
    </row>
    <row r="174" spans="1:9" ht="24">
      <c r="A174" s="75"/>
      <c r="B174" s="69" t="s">
        <v>406</v>
      </c>
      <c r="C174" s="74" t="s">
        <v>560</v>
      </c>
      <c r="D174" s="74" t="s">
        <v>528</v>
      </c>
      <c r="E174" s="73" t="s">
        <v>582</v>
      </c>
      <c r="F174" s="73">
        <v>240</v>
      </c>
      <c r="G174" s="82">
        <v>1.8</v>
      </c>
      <c r="H174" s="82">
        <v>1.8</v>
      </c>
      <c r="I174" s="61">
        <f t="shared" si="3"/>
        <v>100</v>
      </c>
    </row>
    <row r="175" spans="1:9" ht="60">
      <c r="A175" s="75"/>
      <c r="B175" s="69" t="s">
        <v>452</v>
      </c>
      <c r="C175" s="74" t="s">
        <v>560</v>
      </c>
      <c r="D175" s="74" t="s">
        <v>528</v>
      </c>
      <c r="E175" s="73" t="s">
        <v>583</v>
      </c>
      <c r="F175" s="73"/>
      <c r="G175" s="83">
        <f>G176+G177</f>
        <v>80889.79999999999</v>
      </c>
      <c r="H175" s="83">
        <f>H176+H177</f>
        <v>80889.59999999999</v>
      </c>
      <c r="I175" s="61">
        <f t="shared" si="3"/>
        <v>99.9997527500377</v>
      </c>
    </row>
    <row r="176" spans="1:9" ht="24">
      <c r="A176" s="75"/>
      <c r="B176" s="69" t="s">
        <v>406</v>
      </c>
      <c r="C176" s="74" t="s">
        <v>560</v>
      </c>
      <c r="D176" s="74" t="s">
        <v>528</v>
      </c>
      <c r="E176" s="73" t="s">
        <v>583</v>
      </c>
      <c r="F176" s="73">
        <v>240</v>
      </c>
      <c r="G176" s="82">
        <v>67388.9</v>
      </c>
      <c r="H176" s="82">
        <v>67388.7</v>
      </c>
      <c r="I176" s="61">
        <f t="shared" si="3"/>
        <v>99.99970321521793</v>
      </c>
    </row>
    <row r="177" spans="1:9" ht="12.75">
      <c r="A177" s="75"/>
      <c r="B177" s="69" t="s">
        <v>439</v>
      </c>
      <c r="C177" s="74" t="s">
        <v>560</v>
      </c>
      <c r="D177" s="74" t="s">
        <v>528</v>
      </c>
      <c r="E177" s="73" t="s">
        <v>583</v>
      </c>
      <c r="F177" s="73">
        <v>620</v>
      </c>
      <c r="G177" s="82">
        <v>13500.9</v>
      </c>
      <c r="H177" s="82">
        <v>13500.9</v>
      </c>
      <c r="I177" s="61">
        <f t="shared" si="3"/>
        <v>100</v>
      </c>
    </row>
    <row r="178" spans="1:9" ht="12.75">
      <c r="A178" s="76"/>
      <c r="B178" s="65" t="s">
        <v>404</v>
      </c>
      <c r="C178" s="66" t="s">
        <v>560</v>
      </c>
      <c r="D178" s="66" t="s">
        <v>528</v>
      </c>
      <c r="E178" s="64" t="s">
        <v>525</v>
      </c>
      <c r="F178" s="64"/>
      <c r="G178" s="84">
        <f>SUM(G179)</f>
        <v>85</v>
      </c>
      <c r="H178" s="84">
        <f>SUM(H179)</f>
        <v>85</v>
      </c>
      <c r="I178" s="67"/>
    </row>
    <row r="179" spans="1:9" ht="12.75">
      <c r="A179" s="75"/>
      <c r="B179" s="69" t="s">
        <v>409</v>
      </c>
      <c r="C179" s="74" t="s">
        <v>560</v>
      </c>
      <c r="D179" s="74" t="s">
        <v>528</v>
      </c>
      <c r="E179" s="73" t="s">
        <v>525</v>
      </c>
      <c r="F179" s="73">
        <v>850</v>
      </c>
      <c r="G179" s="82">
        <v>85</v>
      </c>
      <c r="H179" s="82">
        <v>85</v>
      </c>
      <c r="I179" s="61"/>
    </row>
    <row r="180" spans="1:9" ht="12.75">
      <c r="A180" s="75"/>
      <c r="B180" s="69" t="s">
        <v>453</v>
      </c>
      <c r="C180" s="74" t="s">
        <v>560</v>
      </c>
      <c r="D180" s="74" t="s">
        <v>523</v>
      </c>
      <c r="E180" s="73"/>
      <c r="F180" s="73"/>
      <c r="G180" s="83">
        <f>G181</f>
        <v>30983.7</v>
      </c>
      <c r="H180" s="83">
        <f>H181</f>
        <v>30983.7</v>
      </c>
      <c r="I180" s="61">
        <f t="shared" si="3"/>
        <v>100</v>
      </c>
    </row>
    <row r="181" spans="1:9" ht="24">
      <c r="A181" s="75"/>
      <c r="B181" s="69" t="s">
        <v>584</v>
      </c>
      <c r="C181" s="74" t="s">
        <v>560</v>
      </c>
      <c r="D181" s="74" t="s">
        <v>523</v>
      </c>
      <c r="E181" s="73" t="s">
        <v>585</v>
      </c>
      <c r="F181" s="73"/>
      <c r="G181" s="83">
        <f>G182</f>
        <v>30983.7</v>
      </c>
      <c r="H181" s="83">
        <f>H182</f>
        <v>30983.7</v>
      </c>
      <c r="I181" s="61">
        <f t="shared" si="3"/>
        <v>100</v>
      </c>
    </row>
    <row r="182" spans="1:9" ht="12.75">
      <c r="A182" s="75"/>
      <c r="B182" s="69" t="s">
        <v>454</v>
      </c>
      <c r="C182" s="74" t="s">
        <v>560</v>
      </c>
      <c r="D182" s="74" t="s">
        <v>523</v>
      </c>
      <c r="E182" s="73" t="s">
        <v>585</v>
      </c>
      <c r="F182" s="73">
        <v>610</v>
      </c>
      <c r="G182" s="82">
        <v>30983.7</v>
      </c>
      <c r="H182" s="82">
        <v>30983.7</v>
      </c>
      <c r="I182" s="61">
        <f t="shared" si="3"/>
        <v>100</v>
      </c>
    </row>
    <row r="183" spans="1:9" ht="12.75">
      <c r="A183" s="75"/>
      <c r="B183" s="69" t="s">
        <v>455</v>
      </c>
      <c r="C183" s="74" t="s">
        <v>560</v>
      </c>
      <c r="D183" s="74" t="s">
        <v>560</v>
      </c>
      <c r="E183" s="73"/>
      <c r="F183" s="73"/>
      <c r="G183" s="83">
        <f>G184+G186</f>
        <v>2143.3</v>
      </c>
      <c r="H183" s="83">
        <f>H184+H186</f>
        <v>2143.3</v>
      </c>
      <c r="I183" s="61">
        <f t="shared" si="3"/>
        <v>100</v>
      </c>
    </row>
    <row r="184" spans="1:9" ht="24">
      <c r="A184" s="75"/>
      <c r="B184" s="69" t="s">
        <v>456</v>
      </c>
      <c r="C184" s="74" t="s">
        <v>560</v>
      </c>
      <c r="D184" s="74" t="s">
        <v>560</v>
      </c>
      <c r="E184" s="73" t="s">
        <v>564</v>
      </c>
      <c r="F184" s="73"/>
      <c r="G184" s="83">
        <f>G185</f>
        <v>525</v>
      </c>
      <c r="H184" s="83">
        <f>H185</f>
        <v>525</v>
      </c>
      <c r="I184" s="61">
        <f t="shared" si="3"/>
        <v>100</v>
      </c>
    </row>
    <row r="185" spans="1:9" ht="12.75">
      <c r="A185" s="75"/>
      <c r="B185" s="69" t="s">
        <v>439</v>
      </c>
      <c r="C185" s="74" t="s">
        <v>560</v>
      </c>
      <c r="D185" s="74" t="s">
        <v>560</v>
      </c>
      <c r="E185" s="73" t="s">
        <v>564</v>
      </c>
      <c r="F185" s="73">
        <v>620</v>
      </c>
      <c r="G185" s="82">
        <v>525</v>
      </c>
      <c r="H185" s="82">
        <v>525</v>
      </c>
      <c r="I185" s="61">
        <f t="shared" si="3"/>
        <v>100</v>
      </c>
    </row>
    <row r="186" spans="1:9" ht="24">
      <c r="A186" s="75"/>
      <c r="B186" s="69" t="s">
        <v>458</v>
      </c>
      <c r="C186" s="74" t="s">
        <v>560</v>
      </c>
      <c r="D186" s="74" t="s">
        <v>560</v>
      </c>
      <c r="E186" s="73" t="s">
        <v>586</v>
      </c>
      <c r="F186" s="73"/>
      <c r="G186" s="83">
        <f>G187</f>
        <v>1618.3</v>
      </c>
      <c r="H186" s="83">
        <f>H187</f>
        <v>1618.3</v>
      </c>
      <c r="I186" s="61">
        <f t="shared" si="3"/>
        <v>100</v>
      </c>
    </row>
    <row r="187" spans="1:9" ht="12.75">
      <c r="A187" s="75"/>
      <c r="B187" s="69" t="s">
        <v>439</v>
      </c>
      <c r="C187" s="74" t="s">
        <v>560</v>
      </c>
      <c r="D187" s="74" t="s">
        <v>560</v>
      </c>
      <c r="E187" s="73" t="s">
        <v>586</v>
      </c>
      <c r="F187" s="73">
        <v>620</v>
      </c>
      <c r="G187" s="82">
        <v>1618.3</v>
      </c>
      <c r="H187" s="82">
        <v>1618.3</v>
      </c>
      <c r="I187" s="61">
        <f t="shared" si="3"/>
        <v>100</v>
      </c>
    </row>
    <row r="188" spans="1:9" ht="12.75">
      <c r="A188" s="75"/>
      <c r="B188" s="69" t="s">
        <v>459</v>
      </c>
      <c r="C188" s="74" t="s">
        <v>560</v>
      </c>
      <c r="D188" s="74" t="s">
        <v>553</v>
      </c>
      <c r="E188" s="73"/>
      <c r="F188" s="73"/>
      <c r="G188" s="83">
        <f>G189</f>
        <v>108165.2</v>
      </c>
      <c r="H188" s="83">
        <f>H189</f>
        <v>107705.8</v>
      </c>
      <c r="I188" s="61">
        <f t="shared" si="3"/>
        <v>99.57527929500432</v>
      </c>
    </row>
    <row r="189" spans="1:9" ht="60">
      <c r="A189" s="75"/>
      <c r="B189" s="69" t="s">
        <v>452</v>
      </c>
      <c r="C189" s="74" t="s">
        <v>560</v>
      </c>
      <c r="D189" s="74" t="s">
        <v>553</v>
      </c>
      <c r="E189" s="73" t="s">
        <v>583</v>
      </c>
      <c r="F189" s="73"/>
      <c r="G189" s="83">
        <f>G190</f>
        <v>108165.2</v>
      </c>
      <c r="H189" s="83">
        <f>H190</f>
        <v>107705.8</v>
      </c>
      <c r="I189" s="61">
        <f t="shared" si="3"/>
        <v>99.57527929500432</v>
      </c>
    </row>
    <row r="190" spans="1:9" ht="12.75">
      <c r="A190" s="75"/>
      <c r="B190" s="69" t="s">
        <v>439</v>
      </c>
      <c r="C190" s="74" t="s">
        <v>560</v>
      </c>
      <c r="D190" s="74" t="s">
        <v>553</v>
      </c>
      <c r="E190" s="73" t="s">
        <v>583</v>
      </c>
      <c r="F190" s="73">
        <v>620</v>
      </c>
      <c r="G190" s="82">
        <v>108165.2</v>
      </c>
      <c r="H190" s="82">
        <v>107705.8</v>
      </c>
      <c r="I190" s="61">
        <f t="shared" si="3"/>
        <v>99.57527929500432</v>
      </c>
    </row>
    <row r="191" spans="1:9" ht="12.75">
      <c r="A191" s="75"/>
      <c r="B191" s="69" t="s">
        <v>460</v>
      </c>
      <c r="C191" s="74" t="s">
        <v>587</v>
      </c>
      <c r="D191" s="74" t="s">
        <v>522</v>
      </c>
      <c r="E191" s="73"/>
      <c r="F191" s="73"/>
      <c r="G191" s="83">
        <f>G192+G197</f>
        <v>74372.40000000001</v>
      </c>
      <c r="H191" s="83">
        <f>H192+H197</f>
        <v>74330.8</v>
      </c>
      <c r="I191" s="61">
        <f t="shared" si="3"/>
        <v>99.94406527152545</v>
      </c>
    </row>
    <row r="192" spans="1:9" ht="24">
      <c r="A192" s="75"/>
      <c r="B192" s="69" t="s">
        <v>584</v>
      </c>
      <c r="C192" s="74" t="s">
        <v>587</v>
      </c>
      <c r="D192" s="74" t="s">
        <v>522</v>
      </c>
      <c r="E192" s="73" t="s">
        <v>585</v>
      </c>
      <c r="F192" s="73"/>
      <c r="G192" s="83">
        <f>G193+G194+G196+G195</f>
        <v>74297.40000000001</v>
      </c>
      <c r="H192" s="83">
        <f>H193+H194+H196+H195</f>
        <v>74255.8</v>
      </c>
      <c r="I192" s="61">
        <f t="shared" si="3"/>
        <v>99.94400880784522</v>
      </c>
    </row>
    <row r="193" spans="1:9" ht="12.75">
      <c r="A193" s="75"/>
      <c r="B193" s="69" t="s">
        <v>419</v>
      </c>
      <c r="C193" s="74" t="s">
        <v>587</v>
      </c>
      <c r="D193" s="74" t="s">
        <v>522</v>
      </c>
      <c r="E193" s="73" t="s">
        <v>585</v>
      </c>
      <c r="F193" s="73">
        <v>110</v>
      </c>
      <c r="G193" s="82">
        <v>7463.8</v>
      </c>
      <c r="H193" s="82">
        <v>7441.8</v>
      </c>
      <c r="I193" s="61">
        <f t="shared" si="3"/>
        <v>99.70524397759854</v>
      </c>
    </row>
    <row r="194" spans="1:9" ht="24">
      <c r="A194" s="75"/>
      <c r="B194" s="69" t="s">
        <v>406</v>
      </c>
      <c r="C194" s="74" t="s">
        <v>587</v>
      </c>
      <c r="D194" s="74" t="s">
        <v>522</v>
      </c>
      <c r="E194" s="73" t="s">
        <v>585</v>
      </c>
      <c r="F194" s="73">
        <v>240</v>
      </c>
      <c r="G194" s="82">
        <v>844.6</v>
      </c>
      <c r="H194" s="82">
        <v>843.9</v>
      </c>
      <c r="I194" s="61">
        <f t="shared" si="3"/>
        <v>99.9171205304286</v>
      </c>
    </row>
    <row r="195" spans="1:9" ht="12.75">
      <c r="A195" s="75"/>
      <c r="B195" s="69" t="s">
        <v>443</v>
      </c>
      <c r="C195" s="74" t="s">
        <v>587</v>
      </c>
      <c r="D195" s="74" t="s">
        <v>522</v>
      </c>
      <c r="E195" s="73" t="s">
        <v>585</v>
      </c>
      <c r="F195" s="73">
        <v>410</v>
      </c>
      <c r="G195" s="82">
        <v>31174.7</v>
      </c>
      <c r="H195" s="82">
        <v>31155.8</v>
      </c>
      <c r="I195" s="61">
        <f t="shared" si="3"/>
        <v>99.93937391538651</v>
      </c>
    </row>
    <row r="196" spans="1:9" ht="12.75">
      <c r="A196" s="75"/>
      <c r="B196" s="69" t="s">
        <v>454</v>
      </c>
      <c r="C196" s="74" t="s">
        <v>587</v>
      </c>
      <c r="D196" s="74" t="s">
        <v>522</v>
      </c>
      <c r="E196" s="73" t="s">
        <v>585</v>
      </c>
      <c r="F196" s="73">
        <v>610</v>
      </c>
      <c r="G196" s="82">
        <v>34814.3</v>
      </c>
      <c r="H196" s="82">
        <v>34814.3</v>
      </c>
      <c r="I196" s="61">
        <f t="shared" si="3"/>
        <v>100</v>
      </c>
    </row>
    <row r="197" spans="1:9" ht="12.75">
      <c r="A197" s="75"/>
      <c r="B197" s="65" t="s">
        <v>404</v>
      </c>
      <c r="C197" s="74" t="s">
        <v>587</v>
      </c>
      <c r="D197" s="74" t="s">
        <v>522</v>
      </c>
      <c r="E197" s="64" t="s">
        <v>525</v>
      </c>
      <c r="F197" s="73"/>
      <c r="G197" s="83">
        <f>G198</f>
        <v>75</v>
      </c>
      <c r="H197" s="83">
        <f>H198</f>
        <v>75</v>
      </c>
      <c r="I197" s="61">
        <f>SUM(H197/G197*100)</f>
        <v>100</v>
      </c>
    </row>
    <row r="198" spans="1:9" ht="12.75">
      <c r="A198" s="75"/>
      <c r="B198" s="69" t="s">
        <v>409</v>
      </c>
      <c r="C198" s="74" t="s">
        <v>587</v>
      </c>
      <c r="D198" s="74" t="s">
        <v>522</v>
      </c>
      <c r="E198" s="73" t="s">
        <v>525</v>
      </c>
      <c r="F198" s="73">
        <v>110</v>
      </c>
      <c r="G198" s="82">
        <v>75</v>
      </c>
      <c r="H198" s="82">
        <v>75</v>
      </c>
      <c r="I198" s="61">
        <f>SUM(H198/G198*100)</f>
        <v>100</v>
      </c>
    </row>
    <row r="199" spans="1:9" s="86" customFormat="1" ht="12.75">
      <c r="A199" s="76"/>
      <c r="B199" s="65" t="s">
        <v>461</v>
      </c>
      <c r="C199" s="66" t="s">
        <v>587</v>
      </c>
      <c r="D199" s="66" t="s">
        <v>530</v>
      </c>
      <c r="E199" s="64"/>
      <c r="F199" s="64"/>
      <c r="G199" s="78">
        <f>G200</f>
        <v>400</v>
      </c>
      <c r="H199" s="78">
        <f>H200</f>
        <v>400</v>
      </c>
      <c r="I199" s="67">
        <f>SUM(H199/G199*100)</f>
        <v>100</v>
      </c>
    </row>
    <row r="200" spans="1:9" ht="24">
      <c r="A200" s="75"/>
      <c r="B200" s="65" t="s">
        <v>584</v>
      </c>
      <c r="C200" s="74" t="s">
        <v>587</v>
      </c>
      <c r="D200" s="74" t="s">
        <v>530</v>
      </c>
      <c r="E200" s="64" t="s">
        <v>585</v>
      </c>
      <c r="F200" s="73"/>
      <c r="G200" s="83">
        <f>G201</f>
        <v>400</v>
      </c>
      <c r="H200" s="83">
        <f>H201</f>
        <v>400</v>
      </c>
      <c r="I200" s="61">
        <f>SUM(H200/G200*100)</f>
        <v>100</v>
      </c>
    </row>
    <row r="201" spans="1:9" ht="12.75">
      <c r="A201" s="75"/>
      <c r="B201" s="69" t="s">
        <v>454</v>
      </c>
      <c r="C201" s="74" t="s">
        <v>587</v>
      </c>
      <c r="D201" s="74" t="s">
        <v>530</v>
      </c>
      <c r="E201" s="73" t="s">
        <v>585</v>
      </c>
      <c r="F201" s="73">
        <v>610</v>
      </c>
      <c r="G201" s="82">
        <v>400</v>
      </c>
      <c r="H201" s="82">
        <v>400</v>
      </c>
      <c r="I201" s="61">
        <f>SUM(H201/G201*100)</f>
        <v>100</v>
      </c>
    </row>
    <row r="202" spans="1:9" ht="12.75">
      <c r="A202" s="75"/>
      <c r="B202" s="69" t="s">
        <v>424</v>
      </c>
      <c r="C202" s="74">
        <v>10</v>
      </c>
      <c r="D202" s="74" t="s">
        <v>523</v>
      </c>
      <c r="E202" s="73"/>
      <c r="F202" s="73"/>
      <c r="G202" s="83">
        <f>G205+G203</f>
        <v>2480.7</v>
      </c>
      <c r="H202" s="83">
        <f>H205+H203</f>
        <v>2480.7</v>
      </c>
      <c r="I202" s="61">
        <f t="shared" si="3"/>
        <v>100</v>
      </c>
    </row>
    <row r="203" spans="1:9" ht="36">
      <c r="A203" s="76"/>
      <c r="B203" s="65" t="s">
        <v>599</v>
      </c>
      <c r="C203" s="66">
        <v>10</v>
      </c>
      <c r="D203" s="66" t="s">
        <v>523</v>
      </c>
      <c r="E203" s="64" t="s">
        <v>558</v>
      </c>
      <c r="F203" s="64"/>
      <c r="G203" s="78">
        <f>G204</f>
        <v>1579.1</v>
      </c>
      <c r="H203" s="78">
        <f>H204</f>
        <v>1579.1</v>
      </c>
      <c r="I203" s="67">
        <f>SUM(H203/G203*100)</f>
        <v>100</v>
      </c>
    </row>
    <row r="204" spans="1:9" ht="24">
      <c r="A204" s="76"/>
      <c r="B204" s="69" t="s">
        <v>466</v>
      </c>
      <c r="C204" s="66">
        <v>10</v>
      </c>
      <c r="D204" s="66" t="s">
        <v>523</v>
      </c>
      <c r="E204" s="64" t="s">
        <v>558</v>
      </c>
      <c r="F204" s="64">
        <v>320</v>
      </c>
      <c r="G204" s="82">
        <v>1579.1</v>
      </c>
      <c r="H204" s="82">
        <v>1579.1</v>
      </c>
      <c r="I204" s="67">
        <f>SUM(H204/G204*100)</f>
        <v>100</v>
      </c>
    </row>
    <row r="205" spans="1:9" ht="36">
      <c r="A205" s="76"/>
      <c r="B205" s="65" t="s">
        <v>444</v>
      </c>
      <c r="C205" s="66">
        <v>10</v>
      </c>
      <c r="D205" s="66" t="s">
        <v>523</v>
      </c>
      <c r="E205" s="64" t="s">
        <v>580</v>
      </c>
      <c r="F205" s="64"/>
      <c r="G205" s="78">
        <f>G206</f>
        <v>901.6</v>
      </c>
      <c r="H205" s="78">
        <f>H206</f>
        <v>901.6</v>
      </c>
      <c r="I205" s="67">
        <f>SUM(H205/G205*100)</f>
        <v>100</v>
      </c>
    </row>
    <row r="206" spans="1:9" ht="24">
      <c r="A206" s="76"/>
      <c r="B206" s="65" t="s">
        <v>466</v>
      </c>
      <c r="C206" s="66">
        <v>10</v>
      </c>
      <c r="D206" s="66" t="s">
        <v>523</v>
      </c>
      <c r="E206" s="64" t="s">
        <v>580</v>
      </c>
      <c r="F206" s="64">
        <v>320</v>
      </c>
      <c r="G206" s="82">
        <v>901.6</v>
      </c>
      <c r="H206" s="82">
        <v>901.6</v>
      </c>
      <c r="I206" s="67">
        <f>SUM(H206/G206*100)</f>
        <v>100</v>
      </c>
    </row>
    <row r="207" spans="1:9" ht="12.75">
      <c r="A207" s="76"/>
      <c r="B207" s="65" t="s">
        <v>467</v>
      </c>
      <c r="C207" s="66">
        <v>10</v>
      </c>
      <c r="D207" s="66" t="s">
        <v>530</v>
      </c>
      <c r="E207" s="64"/>
      <c r="F207" s="64"/>
      <c r="G207" s="78">
        <f>G208</f>
        <v>28351.1</v>
      </c>
      <c r="H207" s="78">
        <f>H208</f>
        <v>28351.1</v>
      </c>
      <c r="I207" s="67">
        <f t="shared" si="3"/>
        <v>100</v>
      </c>
    </row>
    <row r="208" spans="1:9" ht="36">
      <c r="A208" s="75"/>
      <c r="B208" s="69" t="s">
        <v>441</v>
      </c>
      <c r="C208" s="74">
        <v>10</v>
      </c>
      <c r="D208" s="74" t="s">
        <v>530</v>
      </c>
      <c r="E208" s="73" t="s">
        <v>576</v>
      </c>
      <c r="F208" s="73"/>
      <c r="G208" s="83">
        <f>G209+G211</f>
        <v>28351.1</v>
      </c>
      <c r="H208" s="83">
        <f>H209+H211</f>
        <v>28351.1</v>
      </c>
      <c r="I208" s="61">
        <f t="shared" si="3"/>
        <v>100</v>
      </c>
    </row>
    <row r="209" spans="1:9" ht="12.75">
      <c r="A209" s="75"/>
      <c r="B209" s="69" t="s">
        <v>588</v>
      </c>
      <c r="C209" s="74">
        <v>10</v>
      </c>
      <c r="D209" s="74" t="s">
        <v>530</v>
      </c>
      <c r="E209" s="73" t="s">
        <v>589</v>
      </c>
      <c r="F209" s="73"/>
      <c r="G209" s="83">
        <f>G210</f>
        <v>11470.4</v>
      </c>
      <c r="H209" s="83">
        <f>H210</f>
        <v>11470.4</v>
      </c>
      <c r="I209" s="61">
        <f t="shared" si="3"/>
        <v>100</v>
      </c>
    </row>
    <row r="210" spans="1:9" ht="24">
      <c r="A210" s="75"/>
      <c r="B210" s="69" t="s">
        <v>466</v>
      </c>
      <c r="C210" s="74">
        <v>10</v>
      </c>
      <c r="D210" s="74" t="s">
        <v>530</v>
      </c>
      <c r="E210" s="73" t="s">
        <v>589</v>
      </c>
      <c r="F210" s="73">
        <v>320</v>
      </c>
      <c r="G210" s="82">
        <v>11470.4</v>
      </c>
      <c r="H210" s="82">
        <v>11470.4</v>
      </c>
      <c r="I210" s="61">
        <f t="shared" si="3"/>
        <v>100</v>
      </c>
    </row>
    <row r="211" spans="1:9" ht="36">
      <c r="A211" s="75"/>
      <c r="B211" s="69" t="s">
        <v>590</v>
      </c>
      <c r="C211" s="74" t="s">
        <v>547</v>
      </c>
      <c r="D211" s="74" t="s">
        <v>530</v>
      </c>
      <c r="E211" s="73" t="s">
        <v>579</v>
      </c>
      <c r="F211" s="73"/>
      <c r="G211" s="83">
        <f>G212</f>
        <v>16880.7</v>
      </c>
      <c r="H211" s="83">
        <f>H212</f>
        <v>16880.7</v>
      </c>
      <c r="I211" s="61">
        <f t="shared" si="3"/>
        <v>100</v>
      </c>
    </row>
    <row r="212" spans="1:9" ht="12.75">
      <c r="A212" s="75"/>
      <c r="B212" s="69" t="s">
        <v>443</v>
      </c>
      <c r="C212" s="74" t="s">
        <v>547</v>
      </c>
      <c r="D212" s="74" t="s">
        <v>530</v>
      </c>
      <c r="E212" s="73" t="s">
        <v>579</v>
      </c>
      <c r="F212" s="73">
        <v>410</v>
      </c>
      <c r="G212" s="82">
        <v>16880.7</v>
      </c>
      <c r="H212" s="82">
        <v>16880.7</v>
      </c>
      <c r="I212" s="61">
        <f t="shared" si="3"/>
        <v>100</v>
      </c>
    </row>
    <row r="213" spans="1:9" ht="12.75">
      <c r="A213" s="75"/>
      <c r="B213" s="69" t="s">
        <v>469</v>
      </c>
      <c r="C213" s="74">
        <v>11</v>
      </c>
      <c r="D213" s="74" t="s">
        <v>522</v>
      </c>
      <c r="E213" s="73"/>
      <c r="F213" s="73"/>
      <c r="G213" s="83">
        <f>G214</f>
        <v>48509.9</v>
      </c>
      <c r="H213" s="83">
        <f>H214</f>
        <v>48509.9</v>
      </c>
      <c r="I213" s="61">
        <f t="shared" si="3"/>
        <v>100</v>
      </c>
    </row>
    <row r="214" spans="1:9" ht="36">
      <c r="A214" s="75"/>
      <c r="B214" s="69" t="s">
        <v>470</v>
      </c>
      <c r="C214" s="74">
        <v>11</v>
      </c>
      <c r="D214" s="74" t="s">
        <v>522</v>
      </c>
      <c r="E214" s="73" t="s">
        <v>591</v>
      </c>
      <c r="F214" s="73"/>
      <c r="G214" s="83">
        <f>G215+G216</f>
        <v>48509.9</v>
      </c>
      <c r="H214" s="83">
        <f>H215+H216</f>
        <v>48509.9</v>
      </c>
      <c r="I214" s="61">
        <f t="shared" si="3"/>
        <v>100</v>
      </c>
    </row>
    <row r="215" spans="1:9" ht="12.75">
      <c r="A215" s="75"/>
      <c r="B215" s="69" t="s">
        <v>454</v>
      </c>
      <c r="C215" s="74">
        <v>11</v>
      </c>
      <c r="D215" s="74" t="s">
        <v>522</v>
      </c>
      <c r="E215" s="73" t="s">
        <v>591</v>
      </c>
      <c r="F215" s="73">
        <v>610</v>
      </c>
      <c r="G215" s="82">
        <v>46714.4</v>
      </c>
      <c r="H215" s="82">
        <v>46714.4</v>
      </c>
      <c r="I215" s="61">
        <f t="shared" si="3"/>
        <v>100</v>
      </c>
    </row>
    <row r="216" spans="1:9" ht="12.75">
      <c r="A216" s="75"/>
      <c r="B216" s="69" t="s">
        <v>439</v>
      </c>
      <c r="C216" s="74">
        <v>11</v>
      </c>
      <c r="D216" s="74" t="s">
        <v>522</v>
      </c>
      <c r="E216" s="73" t="s">
        <v>591</v>
      </c>
      <c r="F216" s="73">
        <v>620</v>
      </c>
      <c r="G216" s="82">
        <v>1795.5</v>
      </c>
      <c r="H216" s="82">
        <v>1795.5</v>
      </c>
      <c r="I216" s="61">
        <f t="shared" si="3"/>
        <v>100</v>
      </c>
    </row>
    <row r="217" spans="1:9" ht="12.75">
      <c r="A217" s="70"/>
      <c r="B217" s="69" t="s">
        <v>471</v>
      </c>
      <c r="C217" s="74">
        <v>11</v>
      </c>
      <c r="D217" s="74" t="s">
        <v>528</v>
      </c>
      <c r="E217" s="73"/>
      <c r="F217" s="73"/>
      <c r="G217" s="83">
        <f>G218</f>
        <v>7355.6</v>
      </c>
      <c r="H217" s="83">
        <f>H218</f>
        <v>7355.6</v>
      </c>
      <c r="I217" s="61">
        <f t="shared" si="3"/>
        <v>100</v>
      </c>
    </row>
    <row r="218" spans="1:9" ht="36">
      <c r="A218" s="70"/>
      <c r="B218" s="69" t="s">
        <v>470</v>
      </c>
      <c r="C218" s="74">
        <v>11</v>
      </c>
      <c r="D218" s="74" t="s">
        <v>528</v>
      </c>
      <c r="E218" s="73" t="s">
        <v>591</v>
      </c>
      <c r="F218" s="73"/>
      <c r="G218" s="83">
        <f>G219</f>
        <v>7355.6</v>
      </c>
      <c r="H218" s="83">
        <f>H219</f>
        <v>7355.6</v>
      </c>
      <c r="I218" s="61">
        <f t="shared" si="3"/>
        <v>100</v>
      </c>
    </row>
    <row r="219" spans="1:9" ht="12.75">
      <c r="A219" s="70"/>
      <c r="B219" s="69" t="s">
        <v>439</v>
      </c>
      <c r="C219" s="74">
        <v>11</v>
      </c>
      <c r="D219" s="74" t="s">
        <v>528</v>
      </c>
      <c r="E219" s="73" t="s">
        <v>591</v>
      </c>
      <c r="F219" s="73">
        <v>620</v>
      </c>
      <c r="G219" s="82">
        <v>7355.6</v>
      </c>
      <c r="H219" s="82">
        <v>7355.6</v>
      </c>
      <c r="I219" s="61">
        <f aca="true" t="shared" si="4" ref="I219:I240">SUM(H219/G219*100)</f>
        <v>100</v>
      </c>
    </row>
    <row r="220" spans="1:9" ht="12.75">
      <c r="A220" s="70"/>
      <c r="B220" s="69" t="s">
        <v>475</v>
      </c>
      <c r="C220" s="74">
        <v>14</v>
      </c>
      <c r="D220" s="74" t="s">
        <v>523</v>
      </c>
      <c r="E220" s="73"/>
      <c r="F220" s="73"/>
      <c r="G220" s="83">
        <f>G221</f>
        <v>30947.2</v>
      </c>
      <c r="H220" s="83">
        <f>H221</f>
        <v>30947.2</v>
      </c>
      <c r="I220" s="61">
        <f t="shared" si="4"/>
        <v>100</v>
      </c>
    </row>
    <row r="221" spans="1:9" ht="24">
      <c r="A221" s="70"/>
      <c r="B221" s="69" t="s">
        <v>584</v>
      </c>
      <c r="C221" s="74">
        <v>14</v>
      </c>
      <c r="D221" s="74" t="s">
        <v>523</v>
      </c>
      <c r="E221" s="73" t="s">
        <v>585</v>
      </c>
      <c r="F221" s="73"/>
      <c r="G221" s="83">
        <f>G222</f>
        <v>30947.2</v>
      </c>
      <c r="H221" s="83">
        <f>H222</f>
        <v>30947.2</v>
      </c>
      <c r="I221" s="61">
        <f t="shared" si="4"/>
        <v>100</v>
      </c>
    </row>
    <row r="222" spans="1:9" ht="12.75">
      <c r="A222" s="70"/>
      <c r="B222" s="69" t="s">
        <v>352</v>
      </c>
      <c r="C222" s="74">
        <v>14</v>
      </c>
      <c r="D222" s="74" t="s">
        <v>523</v>
      </c>
      <c r="E222" s="73" t="s">
        <v>585</v>
      </c>
      <c r="F222" s="73">
        <v>540</v>
      </c>
      <c r="G222" s="82">
        <v>30947.2</v>
      </c>
      <c r="H222" s="82">
        <v>30947.2</v>
      </c>
      <c r="I222" s="61">
        <f t="shared" si="4"/>
        <v>100</v>
      </c>
    </row>
    <row r="223" spans="1:9" ht="12.75">
      <c r="A223" s="53">
        <v>921</v>
      </c>
      <c r="B223" s="54" t="s">
        <v>592</v>
      </c>
      <c r="C223" s="55"/>
      <c r="D223" s="55"/>
      <c r="E223" s="53"/>
      <c r="F223" s="53"/>
      <c r="G223" s="80">
        <f>G224+G228+G231+G234</f>
        <v>50237.2</v>
      </c>
      <c r="H223" s="80">
        <f>H224+H228+H231+H234</f>
        <v>50188.3</v>
      </c>
      <c r="I223" s="57">
        <f t="shared" si="4"/>
        <v>99.90266177255103</v>
      </c>
    </row>
    <row r="224" spans="1:9" ht="24">
      <c r="A224" s="53"/>
      <c r="B224" s="58" t="s">
        <v>413</v>
      </c>
      <c r="C224" s="59" t="s">
        <v>522</v>
      </c>
      <c r="D224" s="59" t="s">
        <v>559</v>
      </c>
      <c r="E224" s="60"/>
      <c r="F224" s="60"/>
      <c r="G224" s="81">
        <f>G225</f>
        <v>13447.9</v>
      </c>
      <c r="H224" s="81">
        <f>H225</f>
        <v>13399</v>
      </c>
      <c r="I224" s="61">
        <f t="shared" si="4"/>
        <v>99.63637445251675</v>
      </c>
    </row>
    <row r="225" spans="1:9" ht="36">
      <c r="A225" s="53"/>
      <c r="B225" s="58" t="s">
        <v>593</v>
      </c>
      <c r="C225" s="59" t="s">
        <v>522</v>
      </c>
      <c r="D225" s="59" t="s">
        <v>559</v>
      </c>
      <c r="E225" s="60" t="s">
        <v>594</v>
      </c>
      <c r="F225" s="60"/>
      <c r="G225" s="81">
        <f>G226+G227</f>
        <v>13447.9</v>
      </c>
      <c r="H225" s="81">
        <f>H226+H227</f>
        <v>13399</v>
      </c>
      <c r="I225" s="61">
        <f t="shared" si="4"/>
        <v>99.63637445251675</v>
      </c>
    </row>
    <row r="226" spans="1:9" ht="24">
      <c r="A226" s="53"/>
      <c r="B226" s="58" t="s">
        <v>402</v>
      </c>
      <c r="C226" s="59" t="s">
        <v>522</v>
      </c>
      <c r="D226" s="59" t="s">
        <v>559</v>
      </c>
      <c r="E226" s="60" t="s">
        <v>594</v>
      </c>
      <c r="F226" s="60">
        <v>120</v>
      </c>
      <c r="G226" s="82">
        <v>12588.6</v>
      </c>
      <c r="H226" s="82">
        <v>12539.7</v>
      </c>
      <c r="I226" s="61">
        <f t="shared" si="4"/>
        <v>99.61155331013775</v>
      </c>
    </row>
    <row r="227" spans="1:9" ht="24">
      <c r="A227" s="53"/>
      <c r="B227" s="58" t="s">
        <v>406</v>
      </c>
      <c r="C227" s="59" t="s">
        <v>522</v>
      </c>
      <c r="D227" s="59" t="s">
        <v>559</v>
      </c>
      <c r="E227" s="60" t="s">
        <v>594</v>
      </c>
      <c r="F227" s="60">
        <v>240</v>
      </c>
      <c r="G227" s="82">
        <v>859.3</v>
      </c>
      <c r="H227" s="82">
        <v>859.3</v>
      </c>
      <c r="I227" s="61">
        <f t="shared" si="4"/>
        <v>100</v>
      </c>
    </row>
    <row r="228" spans="1:9" ht="12.75">
      <c r="A228" s="53"/>
      <c r="B228" s="58" t="s">
        <v>435</v>
      </c>
      <c r="C228" s="59" t="s">
        <v>530</v>
      </c>
      <c r="D228" s="59" t="s">
        <v>547</v>
      </c>
      <c r="E228" s="60"/>
      <c r="F228" s="53"/>
      <c r="G228" s="81">
        <f>G229</f>
        <v>493</v>
      </c>
      <c r="H228" s="81">
        <f>H229</f>
        <v>493</v>
      </c>
      <c r="I228" s="61">
        <f t="shared" si="4"/>
        <v>100</v>
      </c>
    </row>
    <row r="229" spans="1:9" ht="24">
      <c r="A229" s="53"/>
      <c r="B229" s="58" t="s">
        <v>595</v>
      </c>
      <c r="C229" s="59" t="s">
        <v>530</v>
      </c>
      <c r="D229" s="59" t="s">
        <v>547</v>
      </c>
      <c r="E229" s="60" t="s">
        <v>556</v>
      </c>
      <c r="F229" s="60"/>
      <c r="G229" s="81">
        <f>G230</f>
        <v>493</v>
      </c>
      <c r="H229" s="81">
        <f>H230</f>
        <v>493</v>
      </c>
      <c r="I229" s="61">
        <f t="shared" si="4"/>
        <v>100</v>
      </c>
    </row>
    <row r="230" spans="1:9" ht="24">
      <c r="A230" s="53"/>
      <c r="B230" s="58" t="s">
        <v>406</v>
      </c>
      <c r="C230" s="59" t="s">
        <v>530</v>
      </c>
      <c r="D230" s="59" t="s">
        <v>547</v>
      </c>
      <c r="E230" s="60" t="s">
        <v>556</v>
      </c>
      <c r="F230" s="60">
        <v>240</v>
      </c>
      <c r="G230" s="82">
        <v>493</v>
      </c>
      <c r="H230" s="82">
        <v>493</v>
      </c>
      <c r="I230" s="61">
        <f t="shared" si="4"/>
        <v>100</v>
      </c>
    </row>
    <row r="231" spans="1:9" ht="12.75">
      <c r="A231" s="53"/>
      <c r="B231" s="58" t="s">
        <v>596</v>
      </c>
      <c r="C231" s="59" t="s">
        <v>535</v>
      </c>
      <c r="D231" s="59" t="s">
        <v>522</v>
      </c>
      <c r="E231" s="60"/>
      <c r="F231" s="60"/>
      <c r="G231" s="78">
        <f>G232</f>
        <v>136.3</v>
      </c>
      <c r="H231" s="78">
        <f>H232</f>
        <v>136.3</v>
      </c>
      <c r="I231" s="61">
        <f t="shared" si="4"/>
        <v>100</v>
      </c>
    </row>
    <row r="232" spans="1:9" ht="36">
      <c r="A232" s="53"/>
      <c r="B232" s="58" t="s">
        <v>593</v>
      </c>
      <c r="C232" s="59" t="s">
        <v>535</v>
      </c>
      <c r="D232" s="59" t="s">
        <v>522</v>
      </c>
      <c r="E232" s="60" t="s">
        <v>594</v>
      </c>
      <c r="F232" s="60"/>
      <c r="G232" s="78">
        <f>G233</f>
        <v>136.3</v>
      </c>
      <c r="H232" s="78">
        <f>H233</f>
        <v>136.3</v>
      </c>
      <c r="I232" s="61">
        <f t="shared" si="4"/>
        <v>100</v>
      </c>
    </row>
    <row r="233" spans="1:9" ht="12.75">
      <c r="A233" s="53"/>
      <c r="B233" s="58" t="s">
        <v>472</v>
      </c>
      <c r="C233" s="59" t="s">
        <v>535</v>
      </c>
      <c r="D233" s="59" t="s">
        <v>522</v>
      </c>
      <c r="E233" s="60" t="s">
        <v>594</v>
      </c>
      <c r="F233" s="60">
        <v>730</v>
      </c>
      <c r="G233" s="82">
        <v>136.3</v>
      </c>
      <c r="H233" s="82">
        <v>136.3</v>
      </c>
      <c r="I233" s="61">
        <f t="shared" si="4"/>
        <v>100</v>
      </c>
    </row>
    <row r="234" spans="1:9" ht="24">
      <c r="A234" s="53"/>
      <c r="B234" s="58" t="s">
        <v>473</v>
      </c>
      <c r="C234" s="59" t="s">
        <v>550</v>
      </c>
      <c r="D234" s="59" t="s">
        <v>522</v>
      </c>
      <c r="E234" s="60"/>
      <c r="F234" s="60"/>
      <c r="G234" s="78">
        <f>G235</f>
        <v>36160</v>
      </c>
      <c r="H234" s="78">
        <f>H235</f>
        <v>36160</v>
      </c>
      <c r="I234" s="61">
        <f t="shared" si="4"/>
        <v>100</v>
      </c>
    </row>
    <row r="235" spans="1:9" ht="36">
      <c r="A235" s="60"/>
      <c r="B235" s="58" t="s">
        <v>593</v>
      </c>
      <c r="C235" s="59" t="s">
        <v>550</v>
      </c>
      <c r="D235" s="59" t="s">
        <v>522</v>
      </c>
      <c r="E235" s="60" t="s">
        <v>594</v>
      </c>
      <c r="F235" s="60"/>
      <c r="G235" s="78">
        <f>G236</f>
        <v>36160</v>
      </c>
      <c r="H235" s="78">
        <f>H236</f>
        <v>36160</v>
      </c>
      <c r="I235" s="61">
        <f t="shared" si="4"/>
        <v>100</v>
      </c>
    </row>
    <row r="236" spans="1:9" ht="12.75">
      <c r="A236" s="60"/>
      <c r="B236" s="58" t="s">
        <v>474</v>
      </c>
      <c r="C236" s="59" t="s">
        <v>550</v>
      </c>
      <c r="D236" s="59" t="s">
        <v>522</v>
      </c>
      <c r="E236" s="60" t="s">
        <v>594</v>
      </c>
      <c r="F236" s="60">
        <v>510</v>
      </c>
      <c r="G236" s="82">
        <v>36160</v>
      </c>
      <c r="H236" s="82">
        <v>36160</v>
      </c>
      <c r="I236" s="61">
        <f t="shared" si="4"/>
        <v>100</v>
      </c>
    </row>
    <row r="237" spans="1:9" ht="12.75">
      <c r="A237" s="53"/>
      <c r="B237" s="54" t="s">
        <v>597</v>
      </c>
      <c r="C237" s="53"/>
      <c r="D237" s="53"/>
      <c r="E237" s="53"/>
      <c r="F237" s="53"/>
      <c r="G237" s="85">
        <f>G223+G134+G13+G7+G129</f>
        <v>879917.0999999999</v>
      </c>
      <c r="H237" s="85">
        <f>H223+H134+H13+H7+H129</f>
        <v>862129.8999999999</v>
      </c>
      <c r="I237" s="57">
        <f t="shared" si="4"/>
        <v>97.9785368417093</v>
      </c>
    </row>
  </sheetData>
  <sheetProtection/>
  <mergeCells count="10">
    <mergeCell ref="I4:I5"/>
    <mergeCell ref="D1:F1"/>
    <mergeCell ref="A2:I2"/>
    <mergeCell ref="A4:A5"/>
    <mergeCell ref="B4:B5"/>
    <mergeCell ref="C4:D5"/>
    <mergeCell ref="E4:E5"/>
    <mergeCell ref="F4:F5"/>
    <mergeCell ref="G4:G5"/>
    <mergeCell ref="H4:H5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71.421875" style="9" customWidth="1"/>
    <col min="2" max="2" width="20.140625" style="9" customWidth="1"/>
    <col min="3" max="4" width="13.57421875" style="9" customWidth="1"/>
  </cols>
  <sheetData>
    <row r="1" spans="1:4" ht="12.75">
      <c r="A1" s="87"/>
      <c r="B1" s="87"/>
      <c r="C1" s="88"/>
      <c r="D1" s="4"/>
    </row>
    <row r="2" spans="1:4" ht="15" customHeight="1">
      <c r="A2" s="3" t="s">
        <v>600</v>
      </c>
      <c r="B2" s="4"/>
      <c r="C2" s="4"/>
      <c r="D2" s="4"/>
    </row>
    <row r="3" spans="1:4" ht="12.75">
      <c r="A3" s="5"/>
      <c r="B3" s="87"/>
      <c r="C3" s="87"/>
      <c r="D3" s="11" t="s">
        <v>513</v>
      </c>
    </row>
    <row r="4" spans="1:4" ht="67.5" customHeight="1">
      <c r="A4" s="12" t="s">
        <v>0</v>
      </c>
      <c r="B4" s="12" t="s">
        <v>477</v>
      </c>
      <c r="C4" s="12" t="s">
        <v>2</v>
      </c>
      <c r="D4" s="12" t="s">
        <v>3</v>
      </c>
    </row>
    <row r="5" spans="1:4" ht="13.5" thickBot="1">
      <c r="A5" s="13" t="s">
        <v>4</v>
      </c>
      <c r="B5" s="14">
        <v>2</v>
      </c>
      <c r="C5" s="14">
        <v>3</v>
      </c>
      <c r="D5" s="14">
        <v>4</v>
      </c>
    </row>
    <row r="6" spans="1:4" ht="12.75">
      <c r="A6" s="15" t="s">
        <v>478</v>
      </c>
      <c r="B6" s="16" t="s">
        <v>6</v>
      </c>
      <c r="C6" s="90">
        <v>87066496.72</v>
      </c>
      <c r="D6" s="91">
        <v>76469100</v>
      </c>
    </row>
    <row r="7" spans="1:4" ht="12.75">
      <c r="A7" s="19" t="s">
        <v>7</v>
      </c>
      <c r="B7" s="20"/>
      <c r="C7" s="21"/>
      <c r="D7" s="92"/>
    </row>
    <row r="8" spans="1:4" ht="12.75">
      <c r="A8" s="23" t="s">
        <v>479</v>
      </c>
      <c r="B8" s="24" t="s">
        <v>6</v>
      </c>
      <c r="C8" s="25">
        <v>25000000</v>
      </c>
      <c r="D8" s="93">
        <v>25000000</v>
      </c>
    </row>
    <row r="9" spans="1:4" ht="12.75">
      <c r="A9" s="19" t="s">
        <v>480</v>
      </c>
      <c r="B9" s="20"/>
      <c r="C9" s="21"/>
      <c r="D9" s="92"/>
    </row>
    <row r="10" spans="1:4" ht="12.75">
      <c r="A10" s="23" t="s">
        <v>481</v>
      </c>
      <c r="B10" s="24" t="s">
        <v>482</v>
      </c>
      <c r="C10" s="25">
        <v>25000000</v>
      </c>
      <c r="D10" s="93">
        <v>25000000</v>
      </c>
    </row>
    <row r="11" spans="1:4" ht="24">
      <c r="A11" s="23" t="s">
        <v>483</v>
      </c>
      <c r="B11" s="24" t="s">
        <v>484</v>
      </c>
      <c r="C11" s="25">
        <v>25000000</v>
      </c>
      <c r="D11" s="93">
        <v>25000000</v>
      </c>
    </row>
    <row r="12" spans="1:4" ht="24">
      <c r="A12" s="23" t="s">
        <v>485</v>
      </c>
      <c r="B12" s="24" t="s">
        <v>486</v>
      </c>
      <c r="C12" s="25">
        <v>25000000</v>
      </c>
      <c r="D12" s="93">
        <v>25000000</v>
      </c>
    </row>
    <row r="13" spans="1:4" ht="24">
      <c r="A13" s="23" t="s">
        <v>487</v>
      </c>
      <c r="B13" s="24" t="s">
        <v>488</v>
      </c>
      <c r="C13" s="25">
        <v>25000000</v>
      </c>
      <c r="D13" s="93">
        <v>25000000</v>
      </c>
    </row>
    <row r="14" spans="1:4" ht="12.75">
      <c r="A14" s="23" t="s">
        <v>489</v>
      </c>
      <c r="B14" s="24" t="s">
        <v>6</v>
      </c>
      <c r="C14" s="25">
        <v>0</v>
      </c>
      <c r="D14" s="93">
        <v>0</v>
      </c>
    </row>
    <row r="15" spans="1:4" ht="12.75">
      <c r="A15" s="19" t="s">
        <v>480</v>
      </c>
      <c r="B15" s="20"/>
      <c r="C15" s="21"/>
      <c r="D15" s="92"/>
    </row>
    <row r="16" spans="1:4" ht="12.75">
      <c r="A16" s="23"/>
      <c r="B16" s="24" t="s">
        <v>490</v>
      </c>
      <c r="C16" s="25">
        <v>0</v>
      </c>
      <c r="D16" s="93">
        <v>0</v>
      </c>
    </row>
    <row r="17" spans="1:4" ht="12.75">
      <c r="A17" s="23" t="s">
        <v>491</v>
      </c>
      <c r="B17" s="24" t="s">
        <v>492</v>
      </c>
      <c r="C17" s="25">
        <v>62066496.72</v>
      </c>
      <c r="D17" s="93">
        <v>51469100</v>
      </c>
    </row>
    <row r="18" spans="1:4" ht="12.75">
      <c r="A18" s="23" t="s">
        <v>493</v>
      </c>
      <c r="B18" s="24" t="s">
        <v>494</v>
      </c>
      <c r="C18" s="25">
        <v>62066496.72</v>
      </c>
      <c r="D18" s="93">
        <v>51469100</v>
      </c>
    </row>
    <row r="19" spans="1:4" ht="12.75">
      <c r="A19" s="23" t="s">
        <v>495</v>
      </c>
      <c r="B19" s="24" t="s">
        <v>496</v>
      </c>
      <c r="C19" s="25">
        <v>-818355890.47</v>
      </c>
      <c r="D19" s="93">
        <v>-841303294.06</v>
      </c>
    </row>
    <row r="20" spans="1:4" ht="12.75">
      <c r="A20" s="23" t="s">
        <v>497</v>
      </c>
      <c r="B20" s="24" t="s">
        <v>498</v>
      </c>
      <c r="C20" s="25">
        <v>-818355890.47</v>
      </c>
      <c r="D20" s="93">
        <v>-841303294.06</v>
      </c>
    </row>
    <row r="21" spans="1:4" ht="12.75">
      <c r="A21" s="23" t="s">
        <v>499</v>
      </c>
      <c r="B21" s="24" t="s">
        <v>500</v>
      </c>
      <c r="C21" s="25">
        <v>-818355890.47</v>
      </c>
      <c r="D21" s="93">
        <v>-841303294.06</v>
      </c>
    </row>
    <row r="22" spans="1:4" ht="12.75">
      <c r="A22" s="23" t="s">
        <v>501</v>
      </c>
      <c r="B22" s="24" t="s">
        <v>502</v>
      </c>
      <c r="C22" s="25">
        <v>-818355890.47</v>
      </c>
      <c r="D22" s="93">
        <v>-841303294.06</v>
      </c>
    </row>
    <row r="23" spans="1:4" ht="12.75">
      <c r="A23" s="23" t="s">
        <v>503</v>
      </c>
      <c r="B23" s="24" t="s">
        <v>504</v>
      </c>
      <c r="C23" s="25">
        <v>880422387.19</v>
      </c>
      <c r="D23" s="93">
        <v>892772400</v>
      </c>
    </row>
    <row r="24" spans="1:4" ht="12.75">
      <c r="A24" s="23" t="s">
        <v>505</v>
      </c>
      <c r="B24" s="24" t="s">
        <v>506</v>
      </c>
      <c r="C24" s="25">
        <v>880422387.19</v>
      </c>
      <c r="D24" s="93">
        <v>892772400</v>
      </c>
    </row>
    <row r="25" spans="1:4" ht="12.75">
      <c r="A25" s="23" t="s">
        <v>507</v>
      </c>
      <c r="B25" s="24" t="s">
        <v>508</v>
      </c>
      <c r="C25" s="25">
        <v>880422387.19</v>
      </c>
      <c r="D25" s="93">
        <v>892772400</v>
      </c>
    </row>
    <row r="26" spans="1:4" ht="13.5" thickBot="1">
      <c r="A26" s="23" t="s">
        <v>509</v>
      </c>
      <c r="B26" s="28" t="s">
        <v>510</v>
      </c>
      <c r="C26" s="25">
        <v>880422387.19</v>
      </c>
      <c r="D26" s="94">
        <v>892772400</v>
      </c>
    </row>
    <row r="27" spans="1:4" ht="12.75">
      <c r="A27" s="6"/>
      <c r="B27" s="7"/>
      <c r="C27" s="8"/>
      <c r="D27" s="8"/>
    </row>
    <row r="28" spans="1:4" ht="12.75">
      <c r="A28" s="89"/>
      <c r="B28" s="1"/>
      <c r="C28" s="1"/>
      <c r="D28" s="1"/>
    </row>
  </sheetData>
  <sheetProtection/>
  <mergeCells count="2">
    <mergeCell ref="C1:D1"/>
    <mergeCell ref="A2:D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ErshovaYY</dc:creator>
  <cp:keywords/>
  <dc:description/>
  <cp:lastModifiedBy>ErshovaYY</cp:lastModifiedBy>
  <cp:lastPrinted>2023-02-02T05:58:52Z</cp:lastPrinted>
  <dcterms:created xsi:type="dcterms:W3CDTF">2023-02-02T04:34:28Z</dcterms:created>
  <dcterms:modified xsi:type="dcterms:W3CDTF">2023-02-02T05:58:56Z</dcterms:modified>
  <cp:category/>
  <cp:version/>
  <cp:contentType/>
  <cp:contentStatus/>
</cp:coreProperties>
</file>