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'Доходы'!#REF!</definedName>
    <definedName name="__bookmark_2">'Доходы'!#REF!</definedName>
    <definedName name="__bookmark_4">'Расходы'!#REF!</definedName>
    <definedName name="__bookmark_6">'Источники'!$A$1:$D$23</definedName>
    <definedName name="__bookmark_7">'Источники'!#REF!</definedName>
    <definedName name="_xlnm.Print_Titles" localSheetId="0">'Доходы'!$2:$5</definedName>
    <definedName name="_xlnm.Print_Titles" localSheetId="2">'Источники'!$1:$5</definedName>
    <definedName name="_xlnm.Print_Titles" localSheetId="1">'Расходы'!$1:$5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ErshovaYY</author>
  </authors>
  <commentList>
    <comment ref="E1" authorId="0">
      <text>
        <r>
          <rPr>
            <b/>
            <sz val="9"/>
            <rFont val="Tahoma"/>
            <family val="0"/>
          </rPr>
          <t>ErshovaYY: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<sst xmlns="http://schemas.openxmlformats.org/spreadsheetml/2006/main" count="1364" uniqueCount="576">
  <si>
    <t>Управление финансов Кинель-Черкасского района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</si>
  <si>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</si>
  <si>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</si>
  <si>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</si>
  <si>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</si>
  <si>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</si>
  <si>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</si>
  <si>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</si>
  <si>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</si>
  <si>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</si>
  <si>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</si>
  <si>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</si>
  <si>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</si>
  <si>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</si>
  <si>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</si>
  <si>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</si>
  <si>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</si>
  <si>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</si>
  <si>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</si>
  <si>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</si>
  <si>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</si>
  <si>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</si>
  <si>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</si>
  <si>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</si>
  <si>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</si>
  <si>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</si>
  <si>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</si>
  <si>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</si>
  <si>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</si>
  <si>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</si>
  <si>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</si>
  <si>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</si>
  <si>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</si>
  <si>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</si>
  <si>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</si>
  <si>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</si>
  <si>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Единый налог на вмененный доход для отдельных видов деятельности</t>
  </si>
  <si>
    <t>000 10502000020000110</t>
  </si>
  <si>
    <t>182 10502010020000110</t>
  </si>
  <si>
    <t>Единый сельскохозяйственный налог</t>
  </si>
  <si>
    <t>000 10503000010000110</t>
  </si>
  <si>
    <t>182 10503010010000110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</si>
  <si>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</si>
  <si>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</si>
  <si>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</si>
  <si>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</si>
  <si>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</si>
  <si>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</si>
  <si>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</si>
  <si>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</si>
  <si>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</si>
  <si>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</si>
  <si>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</si>
  <si>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</si>
  <si>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</si>
  <si>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</si>
  <si>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</si>
  <si>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</si>
  <si>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</si>
  <si>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</si>
  <si>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</si>
  <si>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</si>
  <si>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</si>
  <si>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</si>
  <si>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</si>
  <si>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</si>
  <si>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</si>
  <si>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905 10807150010000110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</si>
  <si>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</si>
  <si>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</si>
  <si>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</si>
  <si>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</si>
  <si>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</si>
  <si>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</si>
  <si>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</si>
  <si>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905 11105013050000120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</si>
  <si>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</si>
  <si>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</si>
  <si>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</si>
  <si>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905 11105035050000120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</si>
  <si>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</si>
  <si>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</si>
  <si>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</si>
  <si>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</si>
  <si>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</si>
  <si>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905 11105314100000120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</si>
  <si>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</si>
  <si>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</si>
  <si>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</si>
  <si>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</si>
  <si>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</si>
  <si>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</si>
  <si>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</si>
  <si>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</si>
  <si>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</si>
  <si>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</si>
  <si>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</si>
  <si>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</si>
  <si>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сбросы загрязняющих веществ в водные объекты</t>
  </si>
  <si>
    <t>048 11201030010000120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</si>
  <si>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</si>
  <si>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</si>
  <si>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</si>
  <si>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</si>
  <si>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</si>
  <si>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</si>
  <si>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</si>
  <si>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</si>
  <si>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</si>
  <si>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</si>
  <si>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</si>
  <si>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</si>
  <si>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</si>
  <si>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547 11301995050000130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</si>
  <si>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</si>
  <si>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</si>
  <si>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</si>
  <si>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</si>
  <si>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</si>
  <si>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</si>
  <si>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</si>
  <si>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905 11402053050000410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</si>
  <si>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</si>
  <si>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</si>
  <si>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</si>
  <si>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</si>
  <si>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</si>
  <si>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905 11406013050000430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</si>
  <si>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</si>
  <si>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</si>
  <si>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</si>
  <si>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</si>
  <si>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</si>
  <si>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</si>
  <si>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</si>
  <si>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715 11601053010000140</t>
  </si>
  <si>
    <t>733 11601053010000140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</si>
  <si>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</si>
  <si>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</si>
  <si>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</si>
  <si>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715 11601063010000140</t>
  </si>
  <si>
    <t>733 11601063010000140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</si>
  <si>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</si>
  <si>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</si>
  <si>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</si>
  <si>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715 11601073010000140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</si>
  <si>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</si>
  <si>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905 11601074010000140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</si>
  <si>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</si>
  <si>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</si>
  <si>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</si>
  <si>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715 11601143010000140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</si>
  <si>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</si>
  <si>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</si>
  <si>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</si>
  <si>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715 11601153010000140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</si>
  <si>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</si>
  <si>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</si>
  <si>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</si>
  <si>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715 11601173010000140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</si>
  <si>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</si>
  <si>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</si>
  <si>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</si>
  <si>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715 11601193010000140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</si>
  <si>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</si>
  <si>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</si>
  <si>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</si>
  <si>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715 11601203010000140</t>
  </si>
  <si>
    <t>733 11601203010000140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</si>
  <si>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</si>
  <si>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</si>
  <si>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</si>
  <si>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</si>
  <si>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</si>
  <si>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547 11607090050000140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</si>
  <si>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</si>
  <si>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</si>
  <si>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</si>
  <si>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</si>
  <si>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</si>
  <si>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</si>
  <si>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</si>
  <si>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</si>
  <si>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</si>
  <si>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</si>
  <si>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</si>
  <si>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</si>
  <si>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</si>
  <si>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905 11701050050000180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</si>
  <si>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</si>
  <si>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</si>
  <si>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</si>
  <si>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547 11705050050000180</t>
  </si>
  <si>
    <t>705 11705050050000180</t>
  </si>
  <si>
    <t>905 11705050050000180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</si>
  <si>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</si>
  <si>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</si>
  <si>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</si>
  <si>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</si>
  <si>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</si>
  <si>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</si>
  <si>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</si>
  <si>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</si>
  <si>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</si>
  <si>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921 20215001050000150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</si>
  <si>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</si>
  <si>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</si>
  <si>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</si>
  <si>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921 20215002050000150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</si>
  <si>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</si>
  <si>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</si>
  <si>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</si>
  <si>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</si>
  <si>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</si>
  <si>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547 20220077050000150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</si>
  <si>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</si>
  <si>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</si>
  <si>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</si>
  <si>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905 20220299050000150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</si>
  <si>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</si>
  <si>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</si>
  <si>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</si>
  <si>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905 20220302050000150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</si>
  <si>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</si>
  <si>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</si>
  <si>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</si>
  <si>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905 20225497050000150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</si>
  <si>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</si>
  <si>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</si>
  <si>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</si>
  <si>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547 20225555050000150</t>
  </si>
  <si>
    <t>Прочие субсидии</t>
  </si>
  <si>
    <t>000 20229999000000150</t>
  </si>
  <si>
    <t>Прочие субсидии бюджетам муниципальных районов</t>
  </si>
  <si>
    <t>547 20229999050000150</t>
  </si>
  <si>
    <t>905 20229999050000150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</si>
  <si>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</si>
  <si>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</si>
  <si>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</si>
  <si>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</si>
  <si>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</si>
  <si>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547 20230024050000150</t>
  </si>
  <si>
    <t>905 20230024050000150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</si>
  <si>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</si>
  <si>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</si>
  <si>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</si>
  <si>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547 20230027050000150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</si>
  <si>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</si>
  <si>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</si>
  <si>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</si>
  <si>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905 20235082050000150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</si>
  <si>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</si>
  <si>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</si>
  <si>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</si>
  <si>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547 20235120050000150</t>
  </si>
  <si>
    <t>Прочие субвенции</t>
  </si>
  <si>
    <t>000 20239999000000150</t>
  </si>
  <si>
    <t>Прочие субвенции бюджетам муниципальных районов</t>
  </si>
  <si>
    <t>547 20239999050000150</t>
  </si>
  <si>
    <t>921 20239999050000150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</si>
  <si>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</si>
  <si>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</si>
  <si>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</si>
  <si>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</si>
  <si>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</si>
  <si>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547 20240014050000150</t>
  </si>
  <si>
    <t>905 20240014050000150</t>
  </si>
  <si>
    <t>921 20240014050000150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</si>
  <si>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</si>
  <si>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</si>
  <si>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</si>
  <si>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</si>
  <si>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</si>
  <si>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</si>
  <si>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</si>
  <si>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</si>
  <si>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иными организациями остатков субсидий прошлых лет</t>
  </si>
  <si>
    <t>905 21805030050000150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</si>
  <si>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</si>
  <si>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</si>
  <si>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</si>
  <si>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</si>
  <si>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</si>
  <si>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905 21960010050000150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</si>
  <si>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</si>
  <si>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</si>
  <si>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</si>
  <si>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направления расходов бюджета района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</si>
  <si>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</si>
  <si>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</si>
  <si>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</si>
  <si>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</si>
  <si>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</si>
  <si>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</si>
  <si>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</si>
  <si>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Расходы на выплаты персоналу казенных учреждений</t>
  </si>
  <si>
    <t>Бюджетные инвестиции</t>
  </si>
  <si>
    <t>Мобилизационная подготовка экономики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</si>
  <si>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</si>
  <si>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</si>
  <si>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</si>
  <si>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</si>
  <si>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муниципального района Кинель-Черкасский Самарской области" на 2014-2024 годы</t>
  </si>
  <si>
    <t>Связь и информатика</t>
  </si>
  <si>
    <t>Муниципальная программа "Информационная среда Кинель-Черкасского района Самарской области" на 2016-2024 годы</t>
  </si>
  <si>
    <t>Другие вопросы в области национальной экономики</t>
  </si>
  <si>
    <t>Субсидии автономным учреждениям</t>
  </si>
  <si>
    <t>Коммунальное хозяйство</t>
  </si>
  <si>
    <t>Муниципальная программа "Комплексное развитие сельских территорий Кинель - Черкасского района Самарской области " на 2020 - 2025 годы</t>
  </si>
  <si>
    <t>Благоустройство</t>
  </si>
  <si>
    <t>Другие вопросы в области охраны окружающей среды</t>
  </si>
  <si>
    <t>Общее образование</t>
  </si>
  <si>
    <t>Дополнительное образование детей</t>
  </si>
  <si>
    <t>Субсидии бюджетным учреждениям</t>
  </si>
  <si>
    <t>Молодежная политика</t>
  </si>
  <si>
    <t>Премии и гранты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</si>
  <si>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</si>
  <si>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</si>
  <si>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</si>
  <si>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</si>
  <si>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Муниципальная программа «Социальная поддержка отдельных категорий граждан и обеспечение исполнения государственных полномочий органами местного самоуправления в сфере опеки и попечительства над несовершеннолетними и совершеннолетними гражданами, содействия и укрепления семьи в муниципальном районе Кинель-Черкасский Самарской области» на 2018-2023 годы</t>
  </si>
  <si>
    <t>Социальное обеспечение населения</t>
  </si>
  <si>
    <t>Публичные нормативные социальные выплаты гражданам</t>
  </si>
  <si>
    <t>Социальное обслуживание населения</t>
  </si>
  <si>
    <t>Социальные выплаты гражданам, кроме публичных нормативных социальных выплат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</si>
  <si>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</si>
  <si>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</si>
  <si>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</si>
  <si>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</si>
  <si>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</si>
  <si>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</si>
  <si>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</si>
  <si>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Прочие межбюджетные трансферты общего характера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</si>
  <si>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</si>
  <si>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</si>
  <si>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</si>
  <si>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</si>
  <si>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</si>
  <si>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0,00</t>
  </si>
  <si>
    <t xml:space="preserve"> </t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</si>
  <si>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</si>
  <si>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</si>
  <si>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</si>
  <si>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</si>
  <si>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</si>
  <si>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</si>
  <si>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</si>
  <si>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</si>
  <si>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</si>
  <si>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</si>
  <si>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</si>
  <si>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921 01050201050000510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</si>
  <si>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</si>
  <si>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</si>
  <si>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</si>
  <si>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</si>
  <si>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</si>
  <si>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</si>
  <si>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</si>
  <si>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921 01050201050000610</t>
  </si>
  <si>
    <t>тыс. рублей</t>
  </si>
  <si>
    <t>% исполнения</t>
  </si>
  <si>
    <t>Код главного распорядителя бюджетных средств</t>
  </si>
  <si>
    <t xml:space="preserve">Наименование главного распорядителя средств бюджета района, раздела, подраздела, целевой статьи, подгруппы видов расходов </t>
  </si>
  <si>
    <t>Рз,Пр</t>
  </si>
  <si>
    <t>ЦСР</t>
  </si>
  <si>
    <t>ВР</t>
  </si>
  <si>
    <t>Бюджетные ассигнования</t>
  </si>
  <si>
    <t>Исполнение</t>
  </si>
  <si>
    <t>Собрание представителей Кинель-Черкасского района</t>
  </si>
  <si>
    <t>01</t>
  </si>
  <si>
    <t>03</t>
  </si>
  <si>
    <t>Непрограммные направления расходов бюджета района</t>
  </si>
  <si>
    <t>99 0 00 00000</t>
  </si>
  <si>
    <t>99 1 00 00000</t>
  </si>
  <si>
    <t>06</t>
  </si>
  <si>
    <t>Муниципальная программа «Осуществление внешнего муниципального финансового контроля муниципального района Кинель-Черкасский Самарской области» на 2019-2024 годы</t>
  </si>
  <si>
    <t>16 0 00 00000</t>
  </si>
  <si>
    <t>Администрация Кинель-Черкасского района</t>
  </si>
  <si>
    <t>02</t>
  </si>
  <si>
    <t>Муниципальная программа «Повышение эффективности муниципального управления в Кинель-Черкасском районе Самарской области» на 2017-2022 годы</t>
  </si>
  <si>
    <t>02 0 00 00000</t>
  </si>
  <si>
    <t>04</t>
  </si>
  <si>
    <t>01 0 00 00000</t>
  </si>
  <si>
    <t>04 0 00 00000</t>
  </si>
  <si>
    <t>61 0 00 00000</t>
  </si>
  <si>
    <t>05</t>
  </si>
  <si>
    <t>11</t>
  </si>
  <si>
    <t>13</t>
  </si>
  <si>
    <t>07 0 00 00000</t>
  </si>
  <si>
    <t>08 0 00 00000</t>
  </si>
  <si>
    <t>09 0 00 00000</t>
  </si>
  <si>
    <t>12 0 00 00000</t>
  </si>
  <si>
    <t>Муниципальная программа " Развитие градостроительной деятельности и обеспечение реализации документов территориального планирования на территории Кинель-Черкасского района Самарской области" на 2017-2025 годы</t>
  </si>
  <si>
    <t>14 0 00 00000</t>
  </si>
  <si>
    <t>17 0 00 00000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</si>
  <si>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</si>
  <si>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"Организация мобилизационной подготовки в Кинель-Черкасском районе Самарской области" на 2017-2025 годы</t>
  </si>
  <si>
    <t>20 0 00 00000</t>
  </si>
  <si>
    <t>09</t>
  </si>
  <si>
    <t>Муниципальная программа «Защита населения и территорий от чрезвычайных ситуаций, обеспечение безопасности людей на водных объектах в Кинель-Черкасском районе Самарской области» на 2018-2023 годы</t>
  </si>
  <si>
    <t>31 0 00 00000</t>
  </si>
  <si>
    <t>14</t>
  </si>
  <si>
    <t>33 0 00 00000</t>
  </si>
  <si>
    <t>Муниципальная программа муниципального района Кинель-Черкасский Самарской области «Развитие сельского хозяйства и регулирования рынков сельскохозяйственной продукции, сырья и продовольствия на 2014-2025 годы»</t>
  </si>
  <si>
    <t>45 0 00 00000</t>
  </si>
  <si>
    <t>15 0 00 00000</t>
  </si>
  <si>
    <t>42 0 00 00000</t>
  </si>
  <si>
    <t>10</t>
  </si>
  <si>
    <t>44 0 00 00000</t>
  </si>
  <si>
    <t>12</t>
  </si>
  <si>
    <t>43 0 00 00000</t>
  </si>
  <si>
    <t>07</t>
  </si>
  <si>
    <t>Муниципальная программа "Поэтапный переход на отпуск коммунальных услуг потребителям по приборам учета муниципального района Кинель-Черкасский Самарской области" на 2016-2024годы</t>
  </si>
  <si>
    <t>72 0 00 00000</t>
  </si>
  <si>
    <t>Муниципальная программа «Развитие и досуг детей Кинель-Черкасского района Самарской области» на 2018-2024 годы</t>
  </si>
  <si>
    <t>74 0 00 00000</t>
  </si>
  <si>
    <t>10 0 00 00000</t>
  </si>
  <si>
    <t>Комитет по управлению имуществом Кинель-Черкасского района</t>
  </si>
  <si>
    <t>03 0 00 00000</t>
  </si>
  <si>
    <t>05 0 00 00000</t>
  </si>
  <si>
    <t>32 0 00 00000</t>
  </si>
  <si>
    <t>18 0 00 00000</t>
  </si>
  <si>
    <t>Муниципальная программа «Развитие жилищного строительства на территории муниципального района Кинель-Черкасский Самарской области» до 2025 года</t>
  </si>
  <si>
    <t>51 0 00 00000</t>
  </si>
  <si>
    <t>Подпрограмма «Формирование муниципального жилищного фонда» до 2025 года</t>
  </si>
  <si>
    <t>51 2 00 00000</t>
  </si>
  <si>
    <t>52 0 00 00000</t>
  </si>
  <si>
    <t>71 0 00 00000</t>
  </si>
  <si>
    <t>73 0 00 00000</t>
  </si>
  <si>
    <t>Муниципальная программа «Сохранение и развитие культуры Кинель-Черкасского района Самарской области» на 2018-2023 годы</t>
  </si>
  <si>
    <t>81 0 00 00000</t>
  </si>
  <si>
    <t>75 0 00 00000</t>
  </si>
  <si>
    <t>08</t>
  </si>
  <si>
    <t>Подпрограмма «Выполнение государственных обязательств по обеспечению жильем категорий граждан, установленных законодательством» до 2025 года</t>
  </si>
  <si>
    <t>51 3 00 00000</t>
  </si>
  <si>
    <t>Подпрограмма «Молодой семье-доступное жильё» до 2025 года</t>
  </si>
  <si>
    <t>51 1 00 00000</t>
  </si>
  <si>
    <t>11 0 00 00000</t>
  </si>
  <si>
    <t>Муниципальная программа «Управление муниципальными финансами и развитие межбюджетных отношений в муниципальном районе Кинель-Черкасский Самарской области» на 2018-2023 годы</t>
  </si>
  <si>
    <t>06 0 00 00000</t>
  </si>
  <si>
    <t>Обслуживание государственного внутреннего и муниципального долга</t>
  </si>
  <si>
    <t>ВСЕГО</t>
  </si>
  <si>
    <t>41 0 00 00000</t>
  </si>
  <si>
    <t>Муниципальная программа "Создание благоприятных условий для развития инвестиционной и инновационной деятельности на территории Кинель-Черкасского района Самарской области" на 2019-2024 годы</t>
  </si>
  <si>
    <t>Другие вопросы в области жилищно-коммунального хозяйства</t>
  </si>
  <si>
    <t>Муниципальная программа "Улучшение экологической ситуации на территории Кинель-Черкасского района Самарской области" на 2016-2024 годы</t>
  </si>
  <si>
    <t>Муниципальная программа муниципального района Кинель-Черкасский Самарской области "Улучшение условий и охраны труда в муниципальном районе Кинель-Черкасский Самарской области" на 2018-2023 годы</t>
  </si>
  <si>
    <t>19 0 00 00000</t>
  </si>
  <si>
    <t>Муниципальная программа "Повышение эффективности муниципального управления в Кинель-Черкасском районе Самарской области" на 2017-2025 годы</t>
  </si>
  <si>
    <t>Муниципальная программа "Создание благоприятных условий для развития инвестиционной и инновационной деятельности на территории Кинель-Черкасского района Самарской области" на 2019-2027 годы</t>
  </si>
  <si>
    <t>Муниципальная программа муниципального района Кинель-Черкасский Самарской области "Улучшение условий и охраны труда в муниципальном районе Кинель-Черкасский Самарской области" на 2018-2026 годы</t>
  </si>
  <si>
    <t>Муниципальная программа "Улучшение экологической ситуации на территории Кинель-Черкасского района Самарской области" на 2016-2027 годы</t>
  </si>
  <si>
    <t>Муниципальная программа "Благоустройство и содержание парковой и пешеходной зоны по ул.Красноармейская села Кинель-Черкассы Кинель-Черкасского района Самарской области" на 2018-2026 годы</t>
  </si>
  <si>
    <t>Муниципальная программа "Оптимизация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муниципальном районе Кинель-Черкасский Самарской области" на 2018-2026 годы</t>
  </si>
  <si>
    <t>Муниципальная программа "Обеспечение эффективного функционирования вспомогательных служб деятельности муниципальных учреждений Кинель-Черкасского района Самарской области " на 2018-2026 годы</t>
  </si>
  <si>
    <t>Муниципальная программа "Информирование населения о деятельности органов местного самоуправления Кинель-Черкасского района Самарской области" на 2016-2027 годы</t>
  </si>
  <si>
    <t>Муниципальная программа "Поддержка социально ориентированных некоммерческих организаций Кинель-Черкасского района Самарской области» на  2019-2027 годы</t>
  </si>
  <si>
    <t>Муниципальная программа "Поэтапный переход на отпуск коммунальных услуг потребителям по приборам учета муниципального района Кинель-Черкасский Самарской области" на 2016-2027 годы</t>
  </si>
  <si>
    <t>Защита населения и территории от чрезвычайных ситуаций природного и техногенного характера, пожарная безопасность</t>
  </si>
  <si>
    <t>Иные выплаты населению</t>
  </si>
  <si>
    <t>Непрограммные направления расходов</t>
  </si>
  <si>
    <t>Муниципальная программа "Комплексные меры по профилактике правонарушений и преступлений на территории Кинель-Черкасского района Самарской области" на 2019-2027 годы</t>
  </si>
  <si>
    <t>Муниципальная программа муниципального района Кинель-Черкасский Самарской области "Развитие сельского хозяйства и регулирования рынков сельскохозяйственной продукции, сырья и продовольствия на 2014-2025 годы"</t>
  </si>
  <si>
    <t>Муниципальная программа муниципального района Кинель-Черкасский Самарской области "Формирование комфортной городской среды на 2018-2024 годы"</t>
  </si>
  <si>
    <t>Муниципальная программа "Повышение безопасности дорожного движения в Кинель-Черкасском районе Самарской области" на 2019-2027 годы</t>
  </si>
  <si>
    <t>Муниципальная программа "Информационная среда Кинель-Черкасского района Самарской области" на 2016-2027 годы</t>
  </si>
  <si>
    <t>Муниципальная программа "Развитие малого и среднего предпринимательства на территории Кинель-Черкасского района Самарской области" на 2016-2027 годы</t>
  </si>
  <si>
    <t>Муниципальная программа «Социальная поддержка отдельных категорий граждан  и обеспечение исполнения государственных полномочий органами местного самоуправления в сфере опеки и попечительства над несовершеннолетними и совершеннолетними гражданами, содействия и укрепления семьи в муниципальном районе Кинель-Черкасский Самарской области» на 2018-2026 годы</t>
  </si>
  <si>
    <t>Другие вопросы в области здравоохранения</t>
  </si>
  <si>
    <t>Муниципальная программа «Создание благоприятных условий для привлечения и закрепления медицинских работников в учреждениях здравоохранения Кинель-Черкасского района Самарской области» на 2019-2027 годы</t>
  </si>
  <si>
    <t>Муниципальная программа "Повышение эффективности управления имуществом и распоряжения земельными участками Кинель-Черкасского района Самарской области" на 2018-2026 годы</t>
  </si>
  <si>
    <t>Муниципальная программа "Обеспечение безбарьерной среды жизнедеятельности и социальной интеграции инвалидов в Кинель-Черкасском районе Самарской области" на 2016-2027 годы</t>
  </si>
  <si>
    <t>Муниципальная программа "Профилактика терроризма и экстремизма на территории Кинель-Черкасского района Самарской области" на 2018-2026 годы</t>
  </si>
  <si>
    <t>Муниципальная программа "Развитие жилищного строительства на территории муниципального района Кинель-Черкасский Самарской области" до 2025 года</t>
  </si>
  <si>
    <t>Муниципальная программа "Переселение граждан из аварийного жилищного фонда Кинель - Черкасского района Самарской области, признанного таковым до 1 января 2017 года" на 2019 - 2024 годы</t>
  </si>
  <si>
    <t>Муниципальная программа "Обеспечение пожарной безопасности образовательных учреждений Кинель-Черкасского района Самарской области" на 2016-2027 годы</t>
  </si>
  <si>
    <t>Муниципальная программа "Укрепление муниципальной материально-технической базы, переданной государственным бюджетным учреждениям, осуществляющим деятельность в сфере образования на территории муниципального района Кинель-Черкасский Самарской области" на 2016-2027 годы</t>
  </si>
  <si>
    <t>Муниципальная программа "Сохранение и развитие культуры Кинель-Черкасского района Самарской области" на 2022-2027 годы</t>
  </si>
  <si>
    <t>Муниципальная программа "Развитие и досуг детей Кинель-Черкасского района Самарской области" на 2018-2027 годы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</si>
  <si>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</si>
  <si>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"Молодежь Кинель-Черкасского района Самарской области" на 2018-2026 годы</t>
  </si>
  <si>
    <t>Муниципальная программа "Комплексные меры по развитию физической культуры и спорта в Кинель-Черкасском районе Самарской области" на 2016-2027 годы</t>
  </si>
  <si>
    <t>Контрольно-счетная палата Кинель-Черкасского района</t>
  </si>
  <si>
    <t>Муниципальная программа "Осуществление внешнего муниципального финансового контроля муниципального района Кинель-Черкасский Самарской области" на 2019-2027 годы"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</si>
  <si>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</si>
  <si>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</si>
  <si>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</si>
  <si>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</si>
  <si>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</si>
  <si>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905 11105025050000120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</si>
  <si>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</si>
  <si>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</si>
  <si>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733 11601073010000140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</si>
  <si>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</si>
  <si>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</si>
  <si>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</si>
  <si>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715 11601093010000140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</si>
  <si>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</si>
  <si>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</si>
  <si>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</si>
  <si>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715 11601113010000140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</si>
  <si>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</si>
  <si>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</si>
  <si>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</si>
  <si>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715 11601133010000140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</si>
  <si>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</si>
  <si>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</si>
  <si>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</si>
  <si>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547 11607010050000140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</si>
  <si>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</si>
  <si>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</si>
  <si>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</si>
  <si>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720 11611050010000140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</si>
  <si>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</si>
  <si>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</si>
  <si>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</si>
  <si>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905 20225519050000150</t>
  </si>
  <si>
    <t>Субсидии бюджетам на реализацию мероприятий по модернизации школьных систем образования</t>
  </si>
  <si>
    <t>000 20225750000000150</t>
  </si>
  <si>
    <t>Субсидии бюджетам муниципальных районов на реализацию мероприятий по модернизации школьных систем образования</t>
  </si>
  <si>
    <t>905 20225750050000150</t>
  </si>
  <si>
    <t>905 20239999050000150</t>
  </si>
  <si>
    <t>548 20240014050000150</t>
  </si>
  <si>
    <t>Межбюджетные трансферты, передаваемые бюджетам на поддержку отрасли культуры</t>
  </si>
  <si>
    <t>000 20245519000000150</t>
  </si>
  <si>
    <t>Межбюджетные трансферты, передаваемые бюджетам муниципальных районов на поддержку отрасли культуры</t>
  </si>
  <si>
    <t>905 20245519050000150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</si>
  <si>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</si>
  <si>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</si>
  <si>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</si>
  <si>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</si>
  <si>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547 20705030050000150</t>
  </si>
  <si>
    <t>905 20705030050000150</t>
  </si>
  <si>
    <t>Расходы бюджета Кинель-Черкасского района по ведомственной структуре расходов бюджета по состоянию на 01.07.2022</t>
  </si>
  <si>
    <t>Источники финансирования дефицита бюджета Кинель-Черкасского района по состоянию на 01.07.2022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</si>
  <si>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</si>
  <si>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</si>
  <si>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</si>
  <si>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</si>
  <si>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</si>
  <si>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</si>
  <si>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</si>
  <si>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000 11105410000000120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</si>
  <si>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</si>
  <si>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905 11105410050000120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</si>
  <si>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</si>
  <si>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</si>
  <si>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</si>
  <si>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905 11406025050000430</t>
  </si>
  <si>
    <t>905 11607010050000140</t>
  </si>
  <si>
    <t>705 11607090050000140</t>
  </si>
  <si>
    <t>415 11610123010000140</t>
  </si>
  <si>
    <t>921 11701050050000180</t>
  </si>
  <si>
    <t>Прочие дотации</t>
  </si>
  <si>
    <t>000 20219999000000150</t>
  </si>
  <si>
    <t>Прочие дотации бюджетам муниципальных районов</t>
  </si>
  <si>
    <t>921 20219999050000150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</si>
  <si>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</si>
  <si>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</si>
  <si>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</si>
  <si>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905 20225097050000150</t>
  </si>
  <si>
    <t>Субсидии бюджетам на софинансирование капитальных вложений в объекты государственной (муниципальной) собственности в рамках нового строительства и реконструкции</t>
  </si>
  <si>
    <t>000 20227227000000150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</si>
  <si>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нового строительства и реконструкции</t>
  </si>
  <si>
    <t>905 20227227050000150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</si>
  <si>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</si>
  <si>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</si>
  <si>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</si>
  <si>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905 20249999050000150</t>
  </si>
  <si>
    <t>Возврат остатков субсидий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из бюджетов муниципальных районов</t>
  </si>
  <si>
    <t>905 21925097050000150</t>
  </si>
  <si>
    <t>Возврат остатков субсидий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 из бюджетов муниципальных районов</t>
  </si>
  <si>
    <t>905 21927567050000150</t>
  </si>
  <si>
    <t>547 21960010050000150</t>
  </si>
  <si>
    <t>Доходы бюджета Кинель-Черкасского района по состоянию на 01.07.2022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</si>
</sst>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#,##0.00,"/>
    <numFmt numFmtId="176" formatCode="#,##0.0"/>
    <numFmt numFmtId="177" formatCode="#,##0.0,"/>
    <numFmt numFmtId="178" formatCode="0.0"/>
  </numFmts>
  <fonts count="57">
    <font>
      <sz val="10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53" applyFont="1" applyAlignment="1">
      <alignment horizontal="center" vertical="center" wrapText="1"/>
      <protection/>
    </xf>
    <xf numFmtId="0" fontId="0" fillId="0" borderId="0" xfId="53">
      <alignment/>
      <protection/>
    </xf>
    <xf numFmtId="0" fontId="0" fillId="0" borderId="0" xfId="53" applyAlignment="1">
      <alignment horizontal="right"/>
      <protection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52" fillId="0" borderId="10" xfId="53" applyFont="1" applyFill="1" applyBorder="1" applyAlignment="1">
      <alignment horizontal="right"/>
      <protection/>
    </xf>
    <xf numFmtId="1" fontId="53" fillId="0" borderId="11" xfId="53" applyNumberFormat="1" applyFont="1" applyBorder="1" applyAlignment="1">
      <alignment horizontal="center" vertical="center"/>
      <protection/>
    </xf>
    <xf numFmtId="1" fontId="53" fillId="0" borderId="11" xfId="53" applyNumberFormat="1" applyFont="1" applyBorder="1" applyAlignment="1">
      <alignment horizontal="center" vertical="center" wrapText="1"/>
      <protection/>
    </xf>
    <xf numFmtId="1" fontId="53" fillId="0" borderId="11" xfId="53" applyNumberFormat="1" applyFont="1" applyFill="1" applyBorder="1" applyAlignment="1">
      <alignment horizontal="center" vertical="center"/>
      <protection/>
    </xf>
    <xf numFmtId="1" fontId="53" fillId="0" borderId="11" xfId="53" applyNumberFormat="1" applyFont="1" applyFill="1" applyBorder="1" applyAlignment="1">
      <alignment horizontal="center" vertical="center" wrapText="1"/>
      <protection/>
    </xf>
    <xf numFmtId="0" fontId="53" fillId="0" borderId="11" xfId="53" applyFont="1" applyBorder="1" applyAlignment="1">
      <alignment horizontal="center" vertical="center"/>
      <protection/>
    </xf>
    <xf numFmtId="0" fontId="53" fillId="0" borderId="11" xfId="53" applyFont="1" applyBorder="1" applyAlignment="1">
      <alignment vertical="top" wrapText="1"/>
      <protection/>
    </xf>
    <xf numFmtId="49" fontId="53" fillId="0" borderId="11" xfId="53" applyNumberFormat="1" applyFont="1" applyBorder="1" applyAlignment="1">
      <alignment horizontal="center" vertical="center"/>
      <protection/>
    </xf>
    <xf numFmtId="0" fontId="7" fillId="0" borderId="0" xfId="53" applyFont="1" applyBorder="1">
      <alignment/>
      <protection/>
    </xf>
    <xf numFmtId="176" fontId="53" fillId="0" borderId="11" xfId="53" applyNumberFormat="1" applyFont="1" applyFill="1" applyBorder="1" applyAlignment="1">
      <alignment horizontal="right" vertical="center"/>
      <protection/>
    </xf>
    <xf numFmtId="1" fontId="53" fillId="0" borderId="11" xfId="53" applyNumberFormat="1" applyFont="1" applyFill="1" applyBorder="1" applyAlignment="1">
      <alignment horizontal="right" vertical="center" wrapText="1"/>
      <protection/>
    </xf>
    <xf numFmtId="0" fontId="52" fillId="0" borderId="11" xfId="53" applyFont="1" applyBorder="1" applyAlignment="1">
      <alignment vertical="top" wrapText="1"/>
      <protection/>
    </xf>
    <xf numFmtId="49" fontId="52" fillId="0" borderId="11" xfId="53" applyNumberFormat="1" applyFont="1" applyBorder="1" applyAlignment="1">
      <alignment horizontal="center" vertical="center"/>
      <protection/>
    </xf>
    <xf numFmtId="0" fontId="52" fillId="0" borderId="11" xfId="53" applyFont="1" applyBorder="1" applyAlignment="1">
      <alignment horizontal="center" vertical="center"/>
      <protection/>
    </xf>
    <xf numFmtId="176" fontId="52" fillId="33" borderId="11" xfId="53" applyNumberFormat="1" applyFont="1" applyFill="1" applyBorder="1" applyAlignment="1">
      <alignment horizontal="right" vertical="center"/>
      <protection/>
    </xf>
    <xf numFmtId="1" fontId="52" fillId="0" borderId="11" xfId="53" applyNumberFormat="1" applyFont="1" applyFill="1" applyBorder="1" applyAlignment="1">
      <alignment horizontal="right" vertical="center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vertical="top" wrapText="1"/>
      <protection/>
    </xf>
    <xf numFmtId="49" fontId="4" fillId="0" borderId="11" xfId="53" applyNumberFormat="1" applyFont="1" applyBorder="1" applyAlignment="1">
      <alignment horizontal="center" vertical="center"/>
      <protection/>
    </xf>
    <xf numFmtId="176" fontId="4" fillId="33" borderId="11" xfId="53" applyNumberFormat="1" applyFont="1" applyFill="1" applyBorder="1" applyAlignment="1">
      <alignment horizontal="right" vertical="center"/>
      <protection/>
    </xf>
    <xf numFmtId="1" fontId="4" fillId="0" borderId="11" xfId="53" applyNumberFormat="1" applyFont="1" applyFill="1" applyBorder="1" applyAlignment="1">
      <alignment horizontal="right" vertical="center" wrapText="1"/>
      <protection/>
    </xf>
    <xf numFmtId="0" fontId="7" fillId="0" borderId="11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vertical="center" wrapText="1"/>
      <protection/>
    </xf>
    <xf numFmtId="176" fontId="7" fillId="33" borderId="11" xfId="53" applyNumberFormat="1" applyFont="1" applyFill="1" applyBorder="1" applyAlignment="1">
      <alignment horizontal="right" vertical="center"/>
      <protection/>
    </xf>
    <xf numFmtId="1" fontId="7" fillId="0" borderId="11" xfId="53" applyNumberFormat="1" applyFont="1" applyFill="1" applyBorder="1" applyAlignment="1">
      <alignment horizontal="right" vertical="center" wrapText="1"/>
      <protection/>
    </xf>
    <xf numFmtId="0" fontId="52" fillId="0" borderId="11" xfId="0" applyFont="1" applyFill="1" applyBorder="1" applyAlignment="1">
      <alignment vertical="top" wrapText="1"/>
    </xf>
    <xf numFmtId="49" fontId="52" fillId="0" borderId="11" xfId="0" applyNumberFormat="1" applyFont="1" applyFill="1" applyBorder="1" applyAlignment="1">
      <alignment horizontal="center" vertical="top"/>
    </xf>
    <xf numFmtId="0" fontId="52" fillId="0" borderId="11" xfId="0" applyFont="1" applyFill="1" applyBorder="1" applyAlignment="1">
      <alignment horizontal="center" vertical="top"/>
    </xf>
    <xf numFmtId="0" fontId="52" fillId="33" borderId="11" xfId="53" applyFont="1" applyFill="1" applyBorder="1" applyAlignment="1">
      <alignment horizontal="center" vertical="center"/>
      <protection/>
    </xf>
    <xf numFmtId="0" fontId="52" fillId="33" borderId="11" xfId="53" applyFont="1" applyFill="1" applyBorder="1" applyAlignment="1">
      <alignment vertical="top" wrapText="1"/>
      <protection/>
    </xf>
    <xf numFmtId="49" fontId="52" fillId="33" borderId="11" xfId="53" applyNumberFormat="1" applyFont="1" applyFill="1" applyBorder="1" applyAlignment="1">
      <alignment horizontal="center" vertical="center"/>
      <protection/>
    </xf>
    <xf numFmtId="0" fontId="52" fillId="0" borderId="11" xfId="53" applyFont="1" applyBorder="1" applyAlignment="1">
      <alignment vertical="center" wrapText="1"/>
      <protection/>
    </xf>
    <xf numFmtId="0" fontId="53" fillId="0" borderId="11" xfId="53" applyFont="1" applyFill="1" applyBorder="1" applyAlignment="1">
      <alignment horizontal="center" vertical="center"/>
      <protection/>
    </xf>
    <xf numFmtId="49" fontId="53" fillId="0" borderId="11" xfId="53" applyNumberFormat="1" applyFont="1" applyFill="1" applyBorder="1" applyAlignment="1">
      <alignment horizontal="center" vertical="center"/>
      <protection/>
    </xf>
    <xf numFmtId="0" fontId="52" fillId="0" borderId="11" xfId="53" applyFont="1" applyFill="1" applyBorder="1" applyAlignment="1">
      <alignment horizontal="center" vertical="center"/>
      <protection/>
    </xf>
    <xf numFmtId="0" fontId="52" fillId="0" borderId="11" xfId="53" applyFont="1" applyFill="1" applyBorder="1" applyAlignment="1">
      <alignment vertical="top" wrapText="1"/>
      <protection/>
    </xf>
    <xf numFmtId="49" fontId="52" fillId="0" borderId="11" xfId="53" applyNumberFormat="1" applyFont="1" applyFill="1" applyBorder="1" applyAlignment="1">
      <alignment horizontal="center" vertical="center"/>
      <protection/>
    </xf>
    <xf numFmtId="176" fontId="52" fillId="0" borderId="11" xfId="53" applyNumberFormat="1" applyFont="1" applyFill="1" applyBorder="1" applyAlignment="1">
      <alignment horizontal="right" vertical="center"/>
      <protection/>
    </xf>
    <xf numFmtId="0" fontId="52" fillId="0" borderId="11" xfId="53" applyFont="1" applyFill="1" applyBorder="1" applyAlignment="1">
      <alignment vertical="center"/>
      <protection/>
    </xf>
    <xf numFmtId="176" fontId="53" fillId="33" borderId="11" xfId="53" applyNumberFormat="1" applyFont="1" applyFill="1" applyBorder="1" applyAlignment="1">
      <alignment horizontal="right" vertical="center"/>
      <protection/>
    </xf>
    <xf numFmtId="49" fontId="52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1" fontId="52" fillId="33" borderId="11" xfId="53" applyNumberFormat="1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/>
    </xf>
    <xf numFmtId="0" fontId="53" fillId="0" borderId="11" xfId="53" applyFont="1" applyFill="1" applyBorder="1" applyAlignment="1">
      <alignment vertical="center" wrapText="1"/>
      <protection/>
    </xf>
    <xf numFmtId="0" fontId="52" fillId="33" borderId="11" xfId="53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2" fillId="33" borderId="21" xfId="0" applyFont="1" applyFill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176" fontId="9" fillId="0" borderId="26" xfId="0" applyNumberFormat="1" applyFont="1" applyBorder="1" applyAlignment="1">
      <alignment horizontal="right" wrapText="1"/>
    </xf>
    <xf numFmtId="176" fontId="9" fillId="0" borderId="27" xfId="0" applyNumberFormat="1" applyFont="1" applyBorder="1" applyAlignment="1">
      <alignment horizontal="right" wrapText="1"/>
    </xf>
    <xf numFmtId="176" fontId="2" fillId="33" borderId="23" xfId="0" applyNumberFormat="1" applyFont="1" applyFill="1" applyBorder="1" applyAlignment="1">
      <alignment horizontal="right" wrapText="1"/>
    </xf>
    <xf numFmtId="176" fontId="2" fillId="33" borderId="28" xfId="0" applyNumberFormat="1" applyFont="1" applyFill="1" applyBorder="1" applyAlignment="1">
      <alignment horizontal="right" wrapText="1"/>
    </xf>
    <xf numFmtId="176" fontId="2" fillId="33" borderId="29" xfId="0" applyNumberFormat="1" applyFont="1" applyFill="1" applyBorder="1" applyAlignment="1">
      <alignment horizontal="right" wrapText="1"/>
    </xf>
    <xf numFmtId="176" fontId="2" fillId="33" borderId="30" xfId="0" applyNumberFormat="1" applyFont="1" applyFill="1" applyBorder="1" applyAlignment="1">
      <alignment horizontal="right" wrapText="1"/>
    </xf>
    <xf numFmtId="176" fontId="2" fillId="33" borderId="22" xfId="0" applyNumberFormat="1" applyFont="1" applyFill="1" applyBorder="1" applyAlignment="1">
      <alignment horizontal="right" wrapText="1"/>
    </xf>
    <xf numFmtId="176" fontId="2" fillId="33" borderId="21" xfId="0" applyNumberFormat="1" applyFont="1" applyFill="1" applyBorder="1" applyAlignment="1">
      <alignment horizontal="right" wrapText="1"/>
    </xf>
    <xf numFmtId="176" fontId="9" fillId="0" borderId="22" xfId="0" applyNumberFormat="1" applyFont="1" applyBorder="1" applyAlignment="1">
      <alignment horizontal="right" wrapText="1"/>
    </xf>
    <xf numFmtId="176" fontId="9" fillId="0" borderId="21" xfId="0" applyNumberFormat="1" applyFont="1" applyBorder="1" applyAlignment="1">
      <alignment horizontal="right" wrapText="1"/>
    </xf>
    <xf numFmtId="176" fontId="9" fillId="0" borderId="14" xfId="0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wrapText="1"/>
    </xf>
    <xf numFmtId="0" fontId="9" fillId="0" borderId="31" xfId="0" applyFont="1" applyBorder="1" applyAlignment="1">
      <alignment wrapText="1"/>
    </xf>
    <xf numFmtId="0" fontId="9" fillId="0" borderId="32" xfId="0" applyFont="1" applyBorder="1" applyAlignment="1">
      <alignment horizontal="center" wrapText="1"/>
    </xf>
    <xf numFmtId="0" fontId="9" fillId="0" borderId="32" xfId="0" applyFont="1" applyBorder="1" applyAlignment="1">
      <alignment horizontal="right" wrapText="1"/>
    </xf>
    <xf numFmtId="0" fontId="10" fillId="0" borderId="15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77" fontId="10" fillId="0" borderId="26" xfId="0" applyNumberFormat="1" applyFont="1" applyBorder="1" applyAlignment="1">
      <alignment horizontal="right" wrapText="1"/>
    </xf>
    <xf numFmtId="177" fontId="9" fillId="0" borderId="23" xfId="0" applyNumberFormat="1" applyFont="1" applyBorder="1" applyAlignment="1">
      <alignment horizontal="right" wrapText="1"/>
    </xf>
    <xf numFmtId="177" fontId="9" fillId="0" borderId="22" xfId="0" applyNumberFormat="1" applyFont="1" applyBorder="1" applyAlignment="1">
      <alignment horizontal="right" wrapText="1"/>
    </xf>
    <xf numFmtId="177" fontId="9" fillId="0" borderId="33" xfId="0" applyNumberFormat="1" applyFont="1" applyBorder="1" applyAlignment="1">
      <alignment horizontal="right" wrapText="1"/>
    </xf>
    <xf numFmtId="176" fontId="9" fillId="0" borderId="34" xfId="0" applyNumberFormat="1" applyFont="1" applyBorder="1" applyAlignment="1">
      <alignment horizontal="right" wrapText="1"/>
    </xf>
    <xf numFmtId="176" fontId="9" fillId="0" borderId="35" xfId="0" applyNumberFormat="1" applyFont="1" applyBorder="1" applyAlignment="1">
      <alignment horizontal="right" wrapText="1"/>
    </xf>
    <xf numFmtId="1" fontId="10" fillId="0" borderId="27" xfId="0" applyNumberFormat="1" applyFont="1" applyBorder="1" applyAlignment="1">
      <alignment horizontal="center" wrapText="1"/>
    </xf>
    <xf numFmtId="1" fontId="9" fillId="0" borderId="28" xfId="0" applyNumberFormat="1" applyFont="1" applyBorder="1" applyAlignment="1">
      <alignment horizontal="center" wrapText="1"/>
    </xf>
    <xf numFmtId="1" fontId="9" fillId="0" borderId="21" xfId="0" applyNumberFormat="1" applyFont="1" applyBorder="1" applyAlignment="1">
      <alignment horizontal="center" wrapText="1"/>
    </xf>
    <xf numFmtId="1" fontId="9" fillId="0" borderId="34" xfId="0" applyNumberFormat="1" applyFont="1" applyBorder="1" applyAlignment="1">
      <alignment horizontal="center" wrapText="1"/>
    </xf>
    <xf numFmtId="1" fontId="9" fillId="0" borderId="36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37" xfId="53" applyFont="1" applyFill="1" applyBorder="1" applyAlignment="1">
      <alignment horizontal="center" vertical="center" wrapText="1"/>
      <protection/>
    </xf>
    <xf numFmtId="0" fontId="7" fillId="0" borderId="38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0" fillId="0" borderId="0" xfId="53">
      <alignment/>
      <protection/>
    </xf>
    <xf numFmtId="0" fontId="54" fillId="0" borderId="0" xfId="53" applyFont="1" applyAlignment="1">
      <alignment horizontal="center"/>
      <protection/>
    </xf>
    <xf numFmtId="0" fontId="53" fillId="0" borderId="37" xfId="53" applyFont="1" applyBorder="1" applyAlignment="1">
      <alignment horizontal="center" vertical="center" wrapText="1"/>
      <protection/>
    </xf>
    <xf numFmtId="0" fontId="53" fillId="0" borderId="38" xfId="53" applyFont="1" applyBorder="1" applyAlignment="1">
      <alignment horizontal="center" vertical="center" wrapText="1"/>
      <protection/>
    </xf>
    <xf numFmtId="0" fontId="53" fillId="0" borderId="39" xfId="53" applyFont="1" applyBorder="1" applyAlignment="1">
      <alignment horizontal="center" vertical="center" wrapText="1"/>
      <protection/>
    </xf>
    <xf numFmtId="0" fontId="53" fillId="0" borderId="40" xfId="53" applyFont="1" applyBorder="1" applyAlignment="1">
      <alignment horizontal="center" vertical="center" wrapText="1"/>
      <protection/>
    </xf>
    <xf numFmtId="0" fontId="53" fillId="0" borderId="41" xfId="53" applyFont="1" applyBorder="1" applyAlignment="1">
      <alignment horizontal="center" vertical="center" wrapText="1"/>
      <protection/>
    </xf>
    <xf numFmtId="0" fontId="53" fillId="0" borderId="42" xfId="53" applyFont="1" applyBorder="1" applyAlignment="1">
      <alignment horizontal="center" vertical="center" wrapText="1"/>
      <protection/>
    </xf>
    <xf numFmtId="0" fontId="55" fillId="0" borderId="37" xfId="53" applyFont="1" applyFill="1" applyBorder="1" applyAlignment="1">
      <alignment horizontal="center" vertical="center" wrapText="1"/>
      <protection/>
    </xf>
    <xf numFmtId="0" fontId="55" fillId="0" borderId="38" xfId="53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0" fontId="9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1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71.421875" style="83" customWidth="1"/>
    <col min="2" max="2" width="20.140625" style="83" customWidth="1"/>
    <col min="3" max="3" width="12.57421875" style="83" customWidth="1"/>
    <col min="4" max="4" width="13.140625" style="83" customWidth="1"/>
    <col min="5" max="5" width="12.57421875" style="97" customWidth="1"/>
  </cols>
  <sheetData>
    <row r="1" spans="1:5" ht="12.75">
      <c r="A1" s="82"/>
      <c r="B1" s="82"/>
      <c r="C1" s="82"/>
      <c r="D1" s="82"/>
      <c r="E1" s="128"/>
    </row>
    <row r="2" spans="1:5" ht="15" customHeight="1">
      <c r="A2" s="109" t="s">
        <v>575</v>
      </c>
      <c r="B2" s="110"/>
      <c r="C2" s="110"/>
      <c r="D2" s="110"/>
      <c r="E2" s="110"/>
    </row>
    <row r="3" spans="1:5" ht="12.75">
      <c r="A3" s="84"/>
      <c r="B3" s="84"/>
      <c r="C3" s="84"/>
      <c r="D3" s="84"/>
      <c r="E3" s="6" t="s">
        <v>360</v>
      </c>
    </row>
    <row r="4" spans="1:5" ht="39" customHeight="1">
      <c r="A4" s="85" t="s">
        <v>1</v>
      </c>
      <c r="B4" s="85" t="s">
        <v>2</v>
      </c>
      <c r="C4" s="85" t="s">
        <v>3</v>
      </c>
      <c r="D4" s="85" t="s">
        <v>4</v>
      </c>
      <c r="E4" s="54" t="s">
        <v>361</v>
      </c>
    </row>
    <row r="5" spans="1:5" ht="13.5" thickBot="1">
      <c r="A5" s="85" t="s">
        <v>5</v>
      </c>
      <c r="B5" s="86">
        <v>2</v>
      </c>
      <c r="C5" s="86">
        <v>3</v>
      </c>
      <c r="D5" s="86">
        <v>4</v>
      </c>
      <c r="E5" s="86">
        <v>5</v>
      </c>
    </row>
    <row r="6" spans="1:5" ht="12.75">
      <c r="A6" s="91" t="s">
        <v>6</v>
      </c>
      <c r="B6" s="94" t="s">
        <v>7</v>
      </c>
      <c r="C6" s="98">
        <v>691606016.12</v>
      </c>
      <c r="D6" s="98">
        <v>319596648.38</v>
      </c>
      <c r="E6" s="104">
        <f>SUM(D6/C6*100)</f>
        <v>46.21079645503648</v>
      </c>
    </row>
    <row r="7" spans="1:5" ht="12.75">
      <c r="A7" s="92" t="s">
        <v>8</v>
      </c>
      <c r="B7" s="87"/>
      <c r="C7" s="99"/>
      <c r="D7" s="99"/>
      <c r="E7" s="105"/>
    </row>
    <row r="8" spans="1:5" ht="12.75">
      <c r="A8" s="93" t="s">
        <v>9</v>
      </c>
      <c r="B8" s="95" t="s">
        <v>10</v>
      </c>
      <c r="C8" s="100">
        <v>251767126.34</v>
      </c>
      <c r="D8" s="100">
        <v>142863623.57</v>
      </c>
      <c r="E8" s="106">
        <f aca="true" t="shared" si="0" ref="E8:E70">SUM(D8/C8*100)</f>
        <v>56.744351674042306</v>
      </c>
    </row>
    <row r="9" spans="1:5" ht="12.75">
      <c r="A9" s="93" t="s">
        <v>11</v>
      </c>
      <c r="B9" s="95" t="s">
        <v>12</v>
      </c>
      <c r="C9" s="100">
        <v>123021900</v>
      </c>
      <c r="D9" s="100">
        <v>69689269.05</v>
      </c>
      <c r="E9" s="107">
        <f t="shared" si="0"/>
        <v>56.64785623535321</v>
      </c>
    </row>
    <row r="10" spans="1:5" ht="12.75">
      <c r="A10" s="93" t="s">
        <v>13</v>
      </c>
      <c r="B10" s="95" t="s">
        <v>14</v>
      </c>
      <c r="C10" s="100">
        <v>123021900</v>
      </c>
      <c r="D10" s="100">
        <v>69689269.05</v>
      </c>
      <c r="E10" s="107">
        <f t="shared" si="0"/>
        <v>56.64785623535321</v>
      </c>
    </row>
    <row r="11" spans="1:5" ht="33.75">
      <c r="A11" s="93" t="s">
        <v>15</v>
      </c>
      <c r="B11" s="95" t="s">
        <v>16</v>
      </c>
      <c r="C11" s="100">
        <v>117454900.75</v>
      </c>
      <c r="D11" s="100">
        <v>64157510.56</v>
      </c>
      <c r="E11" s="107">
        <f t="shared" si="0"/>
        <v>54.62310227187349</v>
      </c>
    </row>
    <row r="12" spans="1:5" ht="56.25">
      <c r="A12" s="93" t="s">
        <v>17</v>
      </c>
      <c r="B12" s="95" t="s">
        <v>18</v>
      </c>
      <c r="C12" s="100">
        <v>614089.7</v>
      </c>
      <c r="D12" s="100">
        <v>610261.02</v>
      </c>
      <c r="E12" s="107">
        <f t="shared" si="0"/>
        <v>99.37652756592401</v>
      </c>
    </row>
    <row r="13" spans="1:5" ht="22.5">
      <c r="A13" s="93" t="s">
        <v>19</v>
      </c>
      <c r="B13" s="95" t="s">
        <v>20</v>
      </c>
      <c r="C13" s="100">
        <v>3062622.12</v>
      </c>
      <c r="D13" s="100">
        <v>3034988.95</v>
      </c>
      <c r="E13" s="107">
        <f t="shared" si="0"/>
        <v>99.09772838707245</v>
      </c>
    </row>
    <row r="14" spans="1:5" ht="45">
      <c r="A14" s="93" t="s">
        <v>21</v>
      </c>
      <c r="B14" s="95" t="s">
        <v>22</v>
      </c>
      <c r="C14" s="100">
        <v>1847000</v>
      </c>
      <c r="D14" s="100">
        <v>1843221.09</v>
      </c>
      <c r="E14" s="107">
        <f t="shared" si="0"/>
        <v>99.79540281537629</v>
      </c>
    </row>
    <row r="15" spans="1:5" ht="45">
      <c r="A15" s="93" t="s">
        <v>536</v>
      </c>
      <c r="B15" s="95" t="s">
        <v>537</v>
      </c>
      <c r="C15" s="100">
        <v>43287.43</v>
      </c>
      <c r="D15" s="100">
        <v>43287.43</v>
      </c>
      <c r="E15" s="107">
        <f t="shared" si="0"/>
        <v>100</v>
      </c>
    </row>
    <row r="16" spans="1:5" ht="12.75">
      <c r="A16" s="93" t="s">
        <v>23</v>
      </c>
      <c r="B16" s="95" t="s">
        <v>24</v>
      </c>
      <c r="C16" s="100">
        <v>45367917.24</v>
      </c>
      <c r="D16" s="100">
        <v>25270053.67</v>
      </c>
      <c r="E16" s="107">
        <f t="shared" si="0"/>
        <v>55.700272808027194</v>
      </c>
    </row>
    <row r="17" spans="1:5" ht="12.75">
      <c r="A17" s="93" t="s">
        <v>25</v>
      </c>
      <c r="B17" s="95" t="s">
        <v>26</v>
      </c>
      <c r="C17" s="100">
        <v>35095153.74</v>
      </c>
      <c r="D17" s="100">
        <v>18190726.43</v>
      </c>
      <c r="E17" s="107">
        <f t="shared" si="0"/>
        <v>51.832587954350416</v>
      </c>
    </row>
    <row r="18" spans="1:5" ht="12.75">
      <c r="A18" s="93" t="s">
        <v>27</v>
      </c>
      <c r="B18" s="95" t="s">
        <v>28</v>
      </c>
      <c r="C18" s="100">
        <v>28114529.1</v>
      </c>
      <c r="D18" s="100">
        <v>14758514.39</v>
      </c>
      <c r="E18" s="107">
        <f t="shared" si="0"/>
        <v>52.494261374628536</v>
      </c>
    </row>
    <row r="19" spans="1:5" ht="12.75">
      <c r="A19" s="93" t="s">
        <v>27</v>
      </c>
      <c r="B19" s="95" t="s">
        <v>29</v>
      </c>
      <c r="C19" s="100">
        <v>28114529.1</v>
      </c>
      <c r="D19" s="100">
        <v>14758657.37</v>
      </c>
      <c r="E19" s="107">
        <f t="shared" si="0"/>
        <v>52.49476993729907</v>
      </c>
    </row>
    <row r="20" spans="1:5" ht="22.5">
      <c r="A20" s="93" t="s">
        <v>538</v>
      </c>
      <c r="B20" s="95" t="s">
        <v>539</v>
      </c>
      <c r="C20" s="100">
        <v>0</v>
      </c>
      <c r="D20" s="100">
        <v>-142.98</v>
      </c>
      <c r="E20" s="107">
        <v>0</v>
      </c>
    </row>
    <row r="21" spans="1:5" ht="22.5">
      <c r="A21" s="93" t="s">
        <v>30</v>
      </c>
      <c r="B21" s="95" t="s">
        <v>31</v>
      </c>
      <c r="C21" s="100">
        <v>6932402.4</v>
      </c>
      <c r="D21" s="100">
        <v>3432231.7</v>
      </c>
      <c r="E21" s="107">
        <f t="shared" si="0"/>
        <v>49.50998949512798</v>
      </c>
    </row>
    <row r="22" spans="1:5" ht="33.75">
      <c r="A22" s="93" t="s">
        <v>32</v>
      </c>
      <c r="B22" s="95" t="s">
        <v>33</v>
      </c>
      <c r="C22" s="100">
        <v>6932402.4</v>
      </c>
      <c r="D22" s="100">
        <v>3499796.5</v>
      </c>
      <c r="E22" s="107">
        <f t="shared" si="0"/>
        <v>50.484612664723564</v>
      </c>
    </row>
    <row r="23" spans="1:5" ht="33.75">
      <c r="A23" s="93" t="s">
        <v>485</v>
      </c>
      <c r="B23" s="95" t="s">
        <v>486</v>
      </c>
      <c r="C23" s="100">
        <v>0</v>
      </c>
      <c r="D23" s="100">
        <v>-67564.8</v>
      </c>
      <c r="E23" s="107">
        <v>0</v>
      </c>
    </row>
    <row r="24" spans="1:5" ht="22.5">
      <c r="A24" s="93" t="s">
        <v>34</v>
      </c>
      <c r="B24" s="95" t="s">
        <v>35</v>
      </c>
      <c r="C24" s="100">
        <v>48222.24</v>
      </c>
      <c r="D24" s="100">
        <v>-19.66</v>
      </c>
      <c r="E24" s="107">
        <f t="shared" si="0"/>
        <v>-0.04076957022319992</v>
      </c>
    </row>
    <row r="25" spans="1:5" ht="12.75">
      <c r="A25" s="93" t="s">
        <v>36</v>
      </c>
      <c r="B25" s="95" t="s">
        <v>37</v>
      </c>
      <c r="C25" s="100">
        <v>47763.5</v>
      </c>
      <c r="D25" s="100">
        <v>5519.41</v>
      </c>
      <c r="E25" s="107">
        <f t="shared" si="0"/>
        <v>11.555706763532823</v>
      </c>
    </row>
    <row r="26" spans="1:5" ht="12.75">
      <c r="A26" s="93" t="s">
        <v>36</v>
      </c>
      <c r="B26" s="95" t="s">
        <v>38</v>
      </c>
      <c r="C26" s="100">
        <v>47763.5</v>
      </c>
      <c r="D26" s="100">
        <v>5519.41</v>
      </c>
      <c r="E26" s="107">
        <f t="shared" si="0"/>
        <v>11.555706763532823</v>
      </c>
    </row>
    <row r="27" spans="1:5" ht="12.75">
      <c r="A27" s="93" t="s">
        <v>39</v>
      </c>
      <c r="B27" s="95" t="s">
        <v>40</v>
      </c>
      <c r="C27" s="100">
        <v>4160200</v>
      </c>
      <c r="D27" s="100">
        <v>3145375.68</v>
      </c>
      <c r="E27" s="107">
        <f t="shared" si="0"/>
        <v>75.6063573866641</v>
      </c>
    </row>
    <row r="28" spans="1:5" ht="12.75">
      <c r="A28" s="93" t="s">
        <v>39</v>
      </c>
      <c r="B28" s="95" t="s">
        <v>41</v>
      </c>
      <c r="C28" s="100">
        <v>4160200</v>
      </c>
      <c r="D28" s="100">
        <v>3145375.68</v>
      </c>
      <c r="E28" s="107">
        <f t="shared" si="0"/>
        <v>75.6063573866641</v>
      </c>
    </row>
    <row r="29" spans="1:5" ht="12.75">
      <c r="A29" s="93" t="s">
        <v>42</v>
      </c>
      <c r="B29" s="95" t="s">
        <v>43</v>
      </c>
      <c r="C29" s="100">
        <v>6064800</v>
      </c>
      <c r="D29" s="100">
        <v>3928432.15</v>
      </c>
      <c r="E29" s="107">
        <f t="shared" si="0"/>
        <v>64.77430665479488</v>
      </c>
    </row>
    <row r="30" spans="1:5" ht="22.5">
      <c r="A30" s="93" t="s">
        <v>44</v>
      </c>
      <c r="B30" s="95" t="s">
        <v>45</v>
      </c>
      <c r="C30" s="100">
        <v>6064800</v>
      </c>
      <c r="D30" s="100">
        <v>3928432.15</v>
      </c>
      <c r="E30" s="107">
        <f t="shared" si="0"/>
        <v>64.77430665479488</v>
      </c>
    </row>
    <row r="31" spans="1:5" ht="12.75">
      <c r="A31" s="93" t="s">
        <v>46</v>
      </c>
      <c r="B31" s="95" t="s">
        <v>47</v>
      </c>
      <c r="C31" s="100">
        <v>8661600</v>
      </c>
      <c r="D31" s="100">
        <v>4216149.98</v>
      </c>
      <c r="E31" s="107">
        <f t="shared" si="0"/>
        <v>48.67634132261938</v>
      </c>
    </row>
    <row r="32" spans="1:5" ht="22.5">
      <c r="A32" s="93" t="s">
        <v>48</v>
      </c>
      <c r="B32" s="95" t="s">
        <v>49</v>
      </c>
      <c r="C32" s="100">
        <v>5527300</v>
      </c>
      <c r="D32" s="100">
        <v>3116658.19</v>
      </c>
      <c r="E32" s="107">
        <f t="shared" si="0"/>
        <v>56.38662981926076</v>
      </c>
    </row>
    <row r="33" spans="1:5" ht="22.5">
      <c r="A33" s="93" t="s">
        <v>50</v>
      </c>
      <c r="B33" s="95" t="s">
        <v>51</v>
      </c>
      <c r="C33" s="100">
        <v>5527300</v>
      </c>
      <c r="D33" s="100">
        <v>3116658.19</v>
      </c>
      <c r="E33" s="107">
        <f t="shared" si="0"/>
        <v>56.38662981926076</v>
      </c>
    </row>
    <row r="34" spans="1:5" ht="33.75">
      <c r="A34" s="93" t="s">
        <v>52</v>
      </c>
      <c r="B34" s="95" t="s">
        <v>53</v>
      </c>
      <c r="C34" s="100">
        <v>119900</v>
      </c>
      <c r="D34" s="100">
        <v>37850</v>
      </c>
      <c r="E34" s="107">
        <f t="shared" si="0"/>
        <v>31.56797331109258</v>
      </c>
    </row>
    <row r="35" spans="1:5" ht="22.5">
      <c r="A35" s="93" t="s">
        <v>54</v>
      </c>
      <c r="B35" s="95" t="s">
        <v>55</v>
      </c>
      <c r="C35" s="100">
        <v>3014400</v>
      </c>
      <c r="D35" s="100">
        <v>1061641.79</v>
      </c>
      <c r="E35" s="107">
        <f t="shared" si="0"/>
        <v>35.21900842622081</v>
      </c>
    </row>
    <row r="36" spans="1:5" ht="45">
      <c r="A36" s="93" t="s">
        <v>56</v>
      </c>
      <c r="B36" s="95" t="s">
        <v>57</v>
      </c>
      <c r="C36" s="100">
        <v>60000</v>
      </c>
      <c r="D36" s="100">
        <v>0</v>
      </c>
      <c r="E36" s="107">
        <f t="shared" si="0"/>
        <v>0</v>
      </c>
    </row>
    <row r="37" spans="1:5" ht="22.5">
      <c r="A37" s="93" t="s">
        <v>58</v>
      </c>
      <c r="B37" s="95" t="s">
        <v>59</v>
      </c>
      <c r="C37" s="100">
        <v>2084000</v>
      </c>
      <c r="D37" s="100">
        <v>858301.79</v>
      </c>
      <c r="E37" s="107">
        <f t="shared" si="0"/>
        <v>41.185306621881004</v>
      </c>
    </row>
    <row r="38" spans="1:5" ht="12.75">
      <c r="A38" s="93" t="s">
        <v>60</v>
      </c>
      <c r="B38" s="95" t="s">
        <v>61</v>
      </c>
      <c r="C38" s="100">
        <v>255900</v>
      </c>
      <c r="D38" s="100">
        <v>101340</v>
      </c>
      <c r="E38" s="107">
        <f t="shared" si="0"/>
        <v>39.60140679953107</v>
      </c>
    </row>
    <row r="39" spans="1:5" ht="33.75">
      <c r="A39" s="93" t="s">
        <v>62</v>
      </c>
      <c r="B39" s="95" t="s">
        <v>63</v>
      </c>
      <c r="C39" s="100">
        <v>609500</v>
      </c>
      <c r="D39" s="100">
        <v>102000</v>
      </c>
      <c r="E39" s="107">
        <f t="shared" si="0"/>
        <v>16.735028712059062</v>
      </c>
    </row>
    <row r="40" spans="1:5" ht="45">
      <c r="A40" s="93" t="s">
        <v>64</v>
      </c>
      <c r="B40" s="95" t="s">
        <v>65</v>
      </c>
      <c r="C40" s="100">
        <v>609500</v>
      </c>
      <c r="D40" s="100">
        <v>102000</v>
      </c>
      <c r="E40" s="107">
        <f t="shared" si="0"/>
        <v>16.735028712059062</v>
      </c>
    </row>
    <row r="41" spans="1:5" ht="12.75">
      <c r="A41" s="93" t="s">
        <v>66</v>
      </c>
      <c r="B41" s="95" t="s">
        <v>67</v>
      </c>
      <c r="C41" s="100">
        <v>5000</v>
      </c>
      <c r="D41" s="100">
        <v>0</v>
      </c>
      <c r="E41" s="107">
        <f t="shared" si="0"/>
        <v>0</v>
      </c>
    </row>
    <row r="42" spans="1:5" ht="22.5">
      <c r="A42" s="93" t="s">
        <v>68</v>
      </c>
      <c r="B42" s="95" t="s">
        <v>69</v>
      </c>
      <c r="C42" s="100">
        <v>68960996.87</v>
      </c>
      <c r="D42" s="100">
        <v>38592710.68</v>
      </c>
      <c r="E42" s="107">
        <f t="shared" si="0"/>
        <v>55.963098608844106</v>
      </c>
    </row>
    <row r="43" spans="1:5" ht="45">
      <c r="A43" s="93" t="s">
        <v>70</v>
      </c>
      <c r="B43" s="95" t="s">
        <v>71</v>
      </c>
      <c r="C43" s="100">
        <v>68393072.38</v>
      </c>
      <c r="D43" s="100">
        <v>38118732.82</v>
      </c>
      <c r="E43" s="107">
        <f t="shared" si="0"/>
        <v>55.73478642428551</v>
      </c>
    </row>
    <row r="44" spans="1:5" ht="33.75">
      <c r="A44" s="93" t="s">
        <v>72</v>
      </c>
      <c r="B44" s="95" t="s">
        <v>73</v>
      </c>
      <c r="C44" s="100">
        <v>66901072.38</v>
      </c>
      <c r="D44" s="100">
        <v>36878980.08</v>
      </c>
      <c r="E44" s="107">
        <f t="shared" si="0"/>
        <v>55.12464713648585</v>
      </c>
    </row>
    <row r="45" spans="1:5" ht="45">
      <c r="A45" s="93" t="s">
        <v>74</v>
      </c>
      <c r="B45" s="95" t="s">
        <v>75</v>
      </c>
      <c r="C45" s="100">
        <v>66901072.38</v>
      </c>
      <c r="D45" s="100">
        <v>36878980.08</v>
      </c>
      <c r="E45" s="107">
        <f t="shared" si="0"/>
        <v>55.12464713648585</v>
      </c>
    </row>
    <row r="46" spans="1:5" ht="45">
      <c r="A46" s="93" t="s">
        <v>487</v>
      </c>
      <c r="B46" s="95" t="s">
        <v>488</v>
      </c>
      <c r="C46" s="100">
        <v>357000</v>
      </c>
      <c r="D46" s="100">
        <v>356715.74</v>
      </c>
      <c r="E46" s="107">
        <f t="shared" si="0"/>
        <v>99.92037535014006</v>
      </c>
    </row>
    <row r="47" spans="1:5" ht="33.75">
      <c r="A47" s="93" t="s">
        <v>489</v>
      </c>
      <c r="B47" s="95" t="s">
        <v>490</v>
      </c>
      <c r="C47" s="100">
        <v>357000</v>
      </c>
      <c r="D47" s="100">
        <v>356715.74</v>
      </c>
      <c r="E47" s="107">
        <f t="shared" si="0"/>
        <v>99.92037535014006</v>
      </c>
    </row>
    <row r="48" spans="1:5" ht="45">
      <c r="A48" s="93" t="s">
        <v>76</v>
      </c>
      <c r="B48" s="95" t="s">
        <v>77</v>
      </c>
      <c r="C48" s="100">
        <v>1135000</v>
      </c>
      <c r="D48" s="100">
        <v>883037</v>
      </c>
      <c r="E48" s="107">
        <f t="shared" si="0"/>
        <v>77.8006167400881</v>
      </c>
    </row>
    <row r="49" spans="1:5" ht="33.75">
      <c r="A49" s="93" t="s">
        <v>78</v>
      </c>
      <c r="B49" s="95" t="s">
        <v>79</v>
      </c>
      <c r="C49" s="100">
        <v>1135000</v>
      </c>
      <c r="D49" s="100">
        <v>883037</v>
      </c>
      <c r="E49" s="107">
        <f t="shared" si="0"/>
        <v>77.8006167400881</v>
      </c>
    </row>
    <row r="50" spans="1:5" ht="22.5">
      <c r="A50" s="93" t="s">
        <v>80</v>
      </c>
      <c r="B50" s="95" t="s">
        <v>81</v>
      </c>
      <c r="C50" s="100">
        <v>149772.11</v>
      </c>
      <c r="D50" s="100">
        <v>149772.11</v>
      </c>
      <c r="E50" s="107">
        <f t="shared" si="0"/>
        <v>100</v>
      </c>
    </row>
    <row r="51" spans="1:5" ht="22.5">
      <c r="A51" s="93" t="s">
        <v>82</v>
      </c>
      <c r="B51" s="95" t="s">
        <v>83</v>
      </c>
      <c r="C51" s="100">
        <v>149772.11</v>
      </c>
      <c r="D51" s="100">
        <v>149772.11</v>
      </c>
      <c r="E51" s="107">
        <f t="shared" si="0"/>
        <v>100</v>
      </c>
    </row>
    <row r="52" spans="1:5" ht="56.25">
      <c r="A52" s="93" t="s">
        <v>84</v>
      </c>
      <c r="B52" s="95" t="s">
        <v>85</v>
      </c>
      <c r="C52" s="100">
        <v>149772.11</v>
      </c>
      <c r="D52" s="100">
        <v>149772.11</v>
      </c>
      <c r="E52" s="107">
        <f t="shared" si="0"/>
        <v>100</v>
      </c>
    </row>
    <row r="53" spans="1:5" ht="33.75">
      <c r="A53" s="93" t="s">
        <v>540</v>
      </c>
      <c r="B53" s="95" t="s">
        <v>541</v>
      </c>
      <c r="C53" s="100">
        <v>23452.38</v>
      </c>
      <c r="D53" s="100">
        <v>23452.38</v>
      </c>
      <c r="E53" s="107">
        <f t="shared" si="0"/>
        <v>100</v>
      </c>
    </row>
    <row r="54" spans="1:5" ht="33.75">
      <c r="A54" s="93" t="s">
        <v>542</v>
      </c>
      <c r="B54" s="95" t="s">
        <v>543</v>
      </c>
      <c r="C54" s="100">
        <v>23452.38</v>
      </c>
      <c r="D54" s="100">
        <v>23452.38</v>
      </c>
      <c r="E54" s="107">
        <f t="shared" si="0"/>
        <v>100</v>
      </c>
    </row>
    <row r="55" spans="1:5" ht="78.75">
      <c r="A55" s="93" t="s">
        <v>544</v>
      </c>
      <c r="B55" s="95" t="s">
        <v>545</v>
      </c>
      <c r="C55" s="100">
        <v>23452.38</v>
      </c>
      <c r="D55" s="100">
        <v>23452.38</v>
      </c>
      <c r="E55" s="107">
        <f t="shared" si="0"/>
        <v>100</v>
      </c>
    </row>
    <row r="56" spans="1:5" ht="45">
      <c r="A56" s="93" t="s">
        <v>86</v>
      </c>
      <c r="B56" s="95" t="s">
        <v>87</v>
      </c>
      <c r="C56" s="100">
        <v>394700</v>
      </c>
      <c r="D56" s="100">
        <v>300753.37</v>
      </c>
      <c r="E56" s="107">
        <f t="shared" si="0"/>
        <v>76.19796554345072</v>
      </c>
    </row>
    <row r="57" spans="1:5" ht="45">
      <c r="A57" s="93" t="s">
        <v>88</v>
      </c>
      <c r="B57" s="95" t="s">
        <v>89</v>
      </c>
      <c r="C57" s="100">
        <v>394700</v>
      </c>
      <c r="D57" s="100">
        <v>300753.37</v>
      </c>
      <c r="E57" s="107">
        <f t="shared" si="0"/>
        <v>76.19796554345072</v>
      </c>
    </row>
    <row r="58" spans="1:5" ht="33.75">
      <c r="A58" s="93" t="s">
        <v>90</v>
      </c>
      <c r="B58" s="95" t="s">
        <v>91</v>
      </c>
      <c r="C58" s="100">
        <v>394700</v>
      </c>
      <c r="D58" s="100">
        <v>300753.37</v>
      </c>
      <c r="E58" s="107">
        <f t="shared" si="0"/>
        <v>76.19796554345072</v>
      </c>
    </row>
    <row r="59" spans="1:5" ht="12.75">
      <c r="A59" s="93" t="s">
        <v>92</v>
      </c>
      <c r="B59" s="95" t="s">
        <v>93</v>
      </c>
      <c r="C59" s="100">
        <v>1778109</v>
      </c>
      <c r="D59" s="100">
        <v>1393074.86</v>
      </c>
      <c r="E59" s="107">
        <f t="shared" si="0"/>
        <v>78.34586406120211</v>
      </c>
    </row>
    <row r="60" spans="1:5" ht="12.75">
      <c r="A60" s="93" t="s">
        <v>94</v>
      </c>
      <c r="B60" s="95" t="s">
        <v>95</v>
      </c>
      <c r="C60" s="100">
        <v>1778109</v>
      </c>
      <c r="D60" s="100">
        <v>1393074.86</v>
      </c>
      <c r="E60" s="107">
        <f t="shared" si="0"/>
        <v>78.34586406120211</v>
      </c>
    </row>
    <row r="61" spans="1:5" ht="12.75">
      <c r="A61" s="93" t="s">
        <v>96</v>
      </c>
      <c r="B61" s="95" t="s">
        <v>97</v>
      </c>
      <c r="C61" s="100">
        <v>420200.96</v>
      </c>
      <c r="D61" s="100">
        <v>178165.9</v>
      </c>
      <c r="E61" s="107">
        <f t="shared" si="0"/>
        <v>42.400164911569924</v>
      </c>
    </row>
    <row r="62" spans="1:5" ht="12.75">
      <c r="A62" s="93" t="s">
        <v>98</v>
      </c>
      <c r="B62" s="95" t="s">
        <v>99</v>
      </c>
      <c r="C62" s="100">
        <v>1031.04</v>
      </c>
      <c r="D62" s="100">
        <v>1031.04</v>
      </c>
      <c r="E62" s="107">
        <f t="shared" si="0"/>
        <v>100</v>
      </c>
    </row>
    <row r="63" spans="1:5" ht="12.75">
      <c r="A63" s="93" t="s">
        <v>100</v>
      </c>
      <c r="B63" s="95" t="s">
        <v>101</v>
      </c>
      <c r="C63" s="100">
        <v>1256877</v>
      </c>
      <c r="D63" s="100">
        <v>1116034.28</v>
      </c>
      <c r="E63" s="107">
        <f t="shared" si="0"/>
        <v>88.79423205293756</v>
      </c>
    </row>
    <row r="64" spans="1:5" ht="12.75">
      <c r="A64" s="93" t="s">
        <v>102</v>
      </c>
      <c r="B64" s="95" t="s">
        <v>103</v>
      </c>
      <c r="C64" s="100">
        <v>148964</v>
      </c>
      <c r="D64" s="100">
        <v>67897.9</v>
      </c>
      <c r="E64" s="107">
        <f t="shared" si="0"/>
        <v>45.58007303778094</v>
      </c>
    </row>
    <row r="65" spans="1:5" ht="12.75">
      <c r="A65" s="93" t="s">
        <v>104</v>
      </c>
      <c r="B65" s="95" t="s">
        <v>105</v>
      </c>
      <c r="C65" s="100">
        <v>1107913</v>
      </c>
      <c r="D65" s="100">
        <v>1048136.38</v>
      </c>
      <c r="E65" s="107">
        <f t="shared" si="0"/>
        <v>94.6045745469184</v>
      </c>
    </row>
    <row r="66" spans="1:5" ht="22.5">
      <c r="A66" s="93" t="s">
        <v>491</v>
      </c>
      <c r="B66" s="95" t="s">
        <v>492</v>
      </c>
      <c r="C66" s="100">
        <v>100000</v>
      </c>
      <c r="D66" s="100">
        <v>97843.64</v>
      </c>
      <c r="E66" s="107">
        <f t="shared" si="0"/>
        <v>97.84364</v>
      </c>
    </row>
    <row r="67" spans="1:5" ht="12.75">
      <c r="A67" s="93" t="s">
        <v>106</v>
      </c>
      <c r="B67" s="95" t="s">
        <v>107</v>
      </c>
      <c r="C67" s="100">
        <v>70100</v>
      </c>
      <c r="D67" s="100">
        <v>69631.76</v>
      </c>
      <c r="E67" s="107">
        <f t="shared" si="0"/>
        <v>99.33203994293865</v>
      </c>
    </row>
    <row r="68" spans="1:5" ht="12.75">
      <c r="A68" s="93" t="s">
        <v>108</v>
      </c>
      <c r="B68" s="95" t="s">
        <v>109</v>
      </c>
      <c r="C68" s="100">
        <v>70100</v>
      </c>
      <c r="D68" s="100">
        <v>69631.76</v>
      </c>
      <c r="E68" s="107">
        <f t="shared" si="0"/>
        <v>99.33203994293865</v>
      </c>
    </row>
    <row r="69" spans="1:5" ht="12.75">
      <c r="A69" s="93" t="s">
        <v>110</v>
      </c>
      <c r="B69" s="95" t="s">
        <v>111</v>
      </c>
      <c r="C69" s="100">
        <v>70100</v>
      </c>
      <c r="D69" s="100">
        <v>69631.76</v>
      </c>
      <c r="E69" s="107">
        <f t="shared" si="0"/>
        <v>99.33203994293865</v>
      </c>
    </row>
    <row r="70" spans="1:5" ht="22.5">
      <c r="A70" s="93" t="s">
        <v>112</v>
      </c>
      <c r="B70" s="95" t="s">
        <v>113</v>
      </c>
      <c r="C70" s="100">
        <v>70100</v>
      </c>
      <c r="D70" s="100">
        <v>69631.76</v>
      </c>
      <c r="E70" s="107">
        <f t="shared" si="0"/>
        <v>99.33203994293865</v>
      </c>
    </row>
    <row r="71" spans="1:5" ht="12.75">
      <c r="A71" s="93" t="s">
        <v>114</v>
      </c>
      <c r="B71" s="95" t="s">
        <v>115</v>
      </c>
      <c r="C71" s="100">
        <v>2801903.23</v>
      </c>
      <c r="D71" s="100">
        <v>2801903.23</v>
      </c>
      <c r="E71" s="107">
        <f aca="true" t="shared" si="1" ref="E71:E134">SUM(D71/C71*100)</f>
        <v>100</v>
      </c>
    </row>
    <row r="72" spans="1:5" ht="45">
      <c r="A72" s="93" t="s">
        <v>116</v>
      </c>
      <c r="B72" s="95" t="s">
        <v>117</v>
      </c>
      <c r="C72" s="100">
        <v>244277</v>
      </c>
      <c r="D72" s="100">
        <v>244277</v>
      </c>
      <c r="E72" s="107">
        <f t="shared" si="1"/>
        <v>100</v>
      </c>
    </row>
    <row r="73" spans="1:5" ht="45">
      <c r="A73" s="93" t="s">
        <v>118</v>
      </c>
      <c r="B73" s="95" t="s">
        <v>119</v>
      </c>
      <c r="C73" s="100">
        <v>244277</v>
      </c>
      <c r="D73" s="100">
        <v>244277</v>
      </c>
      <c r="E73" s="107">
        <f t="shared" si="1"/>
        <v>100</v>
      </c>
    </row>
    <row r="74" spans="1:5" ht="45">
      <c r="A74" s="93" t="s">
        <v>120</v>
      </c>
      <c r="B74" s="95" t="s">
        <v>121</v>
      </c>
      <c r="C74" s="100">
        <v>244277</v>
      </c>
      <c r="D74" s="100">
        <v>244277</v>
      </c>
      <c r="E74" s="107">
        <f t="shared" si="1"/>
        <v>100</v>
      </c>
    </row>
    <row r="75" spans="1:5" ht="22.5">
      <c r="A75" s="93" t="s">
        <v>122</v>
      </c>
      <c r="B75" s="95" t="s">
        <v>123</v>
      </c>
      <c r="C75" s="100">
        <v>2557626.23</v>
      </c>
      <c r="D75" s="100">
        <v>2557626.23</v>
      </c>
      <c r="E75" s="107">
        <f t="shared" si="1"/>
        <v>100</v>
      </c>
    </row>
    <row r="76" spans="1:5" ht="22.5">
      <c r="A76" s="93" t="s">
        <v>124</v>
      </c>
      <c r="B76" s="95" t="s">
        <v>125</v>
      </c>
      <c r="C76" s="100">
        <v>1822748.39</v>
      </c>
      <c r="D76" s="100">
        <v>1822748.39</v>
      </c>
      <c r="E76" s="107">
        <f t="shared" si="1"/>
        <v>100</v>
      </c>
    </row>
    <row r="77" spans="1:5" ht="33.75">
      <c r="A77" s="93" t="s">
        <v>126</v>
      </c>
      <c r="B77" s="95" t="s">
        <v>127</v>
      </c>
      <c r="C77" s="100">
        <v>1822748.39</v>
      </c>
      <c r="D77" s="100">
        <v>1822748.39</v>
      </c>
      <c r="E77" s="107">
        <f t="shared" si="1"/>
        <v>100</v>
      </c>
    </row>
    <row r="78" spans="1:5" ht="22.5">
      <c r="A78" s="93" t="s">
        <v>546</v>
      </c>
      <c r="B78" s="95" t="s">
        <v>547</v>
      </c>
      <c r="C78" s="100">
        <v>734877.84</v>
      </c>
      <c r="D78" s="100">
        <v>734877.84</v>
      </c>
      <c r="E78" s="107">
        <f t="shared" si="1"/>
        <v>100</v>
      </c>
    </row>
    <row r="79" spans="1:5" ht="22.5">
      <c r="A79" s="93" t="s">
        <v>548</v>
      </c>
      <c r="B79" s="95" t="s">
        <v>549</v>
      </c>
      <c r="C79" s="100">
        <v>734877.84</v>
      </c>
      <c r="D79" s="100">
        <v>734877.84</v>
      </c>
      <c r="E79" s="107">
        <f t="shared" si="1"/>
        <v>100</v>
      </c>
    </row>
    <row r="80" spans="1:5" ht="12.75">
      <c r="A80" s="93" t="s">
        <v>128</v>
      </c>
      <c r="B80" s="95" t="s">
        <v>129</v>
      </c>
      <c r="C80" s="100">
        <v>935700</v>
      </c>
      <c r="D80" s="100">
        <v>752584.81</v>
      </c>
      <c r="E80" s="107">
        <f t="shared" si="1"/>
        <v>80.43013893341883</v>
      </c>
    </row>
    <row r="81" spans="1:5" ht="22.5">
      <c r="A81" s="93" t="s">
        <v>130</v>
      </c>
      <c r="B81" s="95" t="s">
        <v>131</v>
      </c>
      <c r="C81" s="100">
        <v>805394.4</v>
      </c>
      <c r="D81" s="100">
        <v>649249.09</v>
      </c>
      <c r="E81" s="107">
        <f t="shared" si="1"/>
        <v>80.6125657193544</v>
      </c>
    </row>
    <row r="82" spans="1:5" ht="33.75">
      <c r="A82" s="93" t="s">
        <v>132</v>
      </c>
      <c r="B82" s="95" t="s">
        <v>133</v>
      </c>
      <c r="C82" s="100">
        <v>68839.71</v>
      </c>
      <c r="D82" s="100">
        <v>68773.71</v>
      </c>
      <c r="E82" s="107">
        <f t="shared" si="1"/>
        <v>99.90412510453632</v>
      </c>
    </row>
    <row r="83" spans="1:5" ht="45">
      <c r="A83" s="93" t="s">
        <v>134</v>
      </c>
      <c r="B83" s="95" t="s">
        <v>135</v>
      </c>
      <c r="C83" s="100">
        <v>65039.71</v>
      </c>
      <c r="D83" s="100">
        <v>65006.61</v>
      </c>
      <c r="E83" s="107">
        <f t="shared" si="1"/>
        <v>99.9491080141655</v>
      </c>
    </row>
    <row r="84" spans="1:5" ht="45">
      <c r="A84" s="93" t="s">
        <v>134</v>
      </c>
      <c r="B84" s="95" t="s">
        <v>136</v>
      </c>
      <c r="C84" s="100">
        <v>3800</v>
      </c>
      <c r="D84" s="100">
        <v>3767.1</v>
      </c>
      <c r="E84" s="107">
        <f t="shared" si="1"/>
        <v>99.1342105263158</v>
      </c>
    </row>
    <row r="85" spans="1:5" ht="45">
      <c r="A85" s="93" t="s">
        <v>137</v>
      </c>
      <c r="B85" s="95" t="s">
        <v>138</v>
      </c>
      <c r="C85" s="100">
        <v>86500</v>
      </c>
      <c r="D85" s="100">
        <v>83591.43</v>
      </c>
      <c r="E85" s="107">
        <f t="shared" si="1"/>
        <v>96.63749132947976</v>
      </c>
    </row>
    <row r="86" spans="1:5" ht="56.25">
      <c r="A86" s="93" t="s">
        <v>139</v>
      </c>
      <c r="B86" s="95" t="s">
        <v>140</v>
      </c>
      <c r="C86" s="100">
        <v>77000</v>
      </c>
      <c r="D86" s="100">
        <v>74341.43</v>
      </c>
      <c r="E86" s="107">
        <f t="shared" si="1"/>
        <v>96.54731168831168</v>
      </c>
    </row>
    <row r="87" spans="1:5" ht="56.25">
      <c r="A87" s="93" t="s">
        <v>139</v>
      </c>
      <c r="B87" s="95" t="s">
        <v>141</v>
      </c>
      <c r="C87" s="100">
        <v>9500</v>
      </c>
      <c r="D87" s="100">
        <v>9250</v>
      </c>
      <c r="E87" s="107">
        <f t="shared" si="1"/>
        <v>97.36842105263158</v>
      </c>
    </row>
    <row r="88" spans="1:5" ht="33.75">
      <c r="A88" s="93" t="s">
        <v>142</v>
      </c>
      <c r="B88" s="95" t="s">
        <v>143</v>
      </c>
      <c r="C88" s="100">
        <v>17000</v>
      </c>
      <c r="D88" s="100">
        <v>16040.23</v>
      </c>
      <c r="E88" s="107">
        <f t="shared" si="1"/>
        <v>94.35429411764706</v>
      </c>
    </row>
    <row r="89" spans="1:5" ht="45">
      <c r="A89" s="93" t="s">
        <v>144</v>
      </c>
      <c r="B89" s="95" t="s">
        <v>145</v>
      </c>
      <c r="C89" s="100">
        <v>11000</v>
      </c>
      <c r="D89" s="100">
        <v>10740.23</v>
      </c>
      <c r="E89" s="107">
        <f t="shared" si="1"/>
        <v>97.63845454545455</v>
      </c>
    </row>
    <row r="90" spans="1:5" ht="45">
      <c r="A90" s="93" t="s">
        <v>144</v>
      </c>
      <c r="B90" s="95" t="s">
        <v>493</v>
      </c>
      <c r="C90" s="100">
        <v>1000</v>
      </c>
      <c r="D90" s="100">
        <v>300</v>
      </c>
      <c r="E90" s="107">
        <f t="shared" si="1"/>
        <v>30</v>
      </c>
    </row>
    <row r="91" spans="1:5" ht="33.75">
      <c r="A91" s="93" t="s">
        <v>146</v>
      </c>
      <c r="B91" s="95" t="s">
        <v>147</v>
      </c>
      <c r="C91" s="100">
        <v>5000</v>
      </c>
      <c r="D91" s="100">
        <v>5000</v>
      </c>
      <c r="E91" s="107">
        <f t="shared" si="1"/>
        <v>100</v>
      </c>
    </row>
    <row r="92" spans="1:5" ht="33.75">
      <c r="A92" s="93" t="s">
        <v>494</v>
      </c>
      <c r="B92" s="95" t="s">
        <v>495</v>
      </c>
      <c r="C92" s="100">
        <v>7000</v>
      </c>
      <c r="D92" s="100">
        <v>7000</v>
      </c>
      <c r="E92" s="107">
        <f t="shared" si="1"/>
        <v>100</v>
      </c>
    </row>
    <row r="93" spans="1:5" ht="45">
      <c r="A93" s="93" t="s">
        <v>496</v>
      </c>
      <c r="B93" s="95" t="s">
        <v>497</v>
      </c>
      <c r="C93" s="100">
        <v>7000</v>
      </c>
      <c r="D93" s="100">
        <v>7000</v>
      </c>
      <c r="E93" s="107">
        <f t="shared" si="1"/>
        <v>100</v>
      </c>
    </row>
    <row r="94" spans="1:5" ht="22.5">
      <c r="A94" s="93" t="s">
        <v>498</v>
      </c>
      <c r="B94" s="95" t="s">
        <v>499</v>
      </c>
      <c r="C94" s="100">
        <v>3000</v>
      </c>
      <c r="D94" s="100">
        <v>3000</v>
      </c>
      <c r="E94" s="107">
        <f t="shared" si="1"/>
        <v>100</v>
      </c>
    </row>
    <row r="95" spans="1:5" ht="33.75">
      <c r="A95" s="93" t="s">
        <v>500</v>
      </c>
      <c r="B95" s="95" t="s">
        <v>501</v>
      </c>
      <c r="C95" s="100">
        <v>3000</v>
      </c>
      <c r="D95" s="100">
        <v>3000</v>
      </c>
      <c r="E95" s="107">
        <f t="shared" si="1"/>
        <v>100</v>
      </c>
    </row>
    <row r="96" spans="1:5" ht="33.75">
      <c r="A96" s="93" t="s">
        <v>502</v>
      </c>
      <c r="B96" s="95" t="s">
        <v>503</v>
      </c>
      <c r="C96" s="100">
        <v>7500</v>
      </c>
      <c r="D96" s="100">
        <v>7500</v>
      </c>
      <c r="E96" s="107">
        <f t="shared" si="1"/>
        <v>100</v>
      </c>
    </row>
    <row r="97" spans="1:5" ht="45">
      <c r="A97" s="93" t="s">
        <v>504</v>
      </c>
      <c r="B97" s="95" t="s">
        <v>505</v>
      </c>
      <c r="C97" s="100">
        <v>7500</v>
      </c>
      <c r="D97" s="100">
        <v>7500</v>
      </c>
      <c r="E97" s="107">
        <f t="shared" si="1"/>
        <v>100</v>
      </c>
    </row>
    <row r="98" spans="1:5" ht="33.75">
      <c r="A98" s="93" t="s">
        <v>148</v>
      </c>
      <c r="B98" s="95" t="s">
        <v>149</v>
      </c>
      <c r="C98" s="100">
        <v>3700</v>
      </c>
      <c r="D98" s="100">
        <v>3679.71</v>
      </c>
      <c r="E98" s="107">
        <f t="shared" si="1"/>
        <v>99.45162162162163</v>
      </c>
    </row>
    <row r="99" spans="1:5" ht="45">
      <c r="A99" s="93" t="s">
        <v>150</v>
      </c>
      <c r="B99" s="95" t="s">
        <v>151</v>
      </c>
      <c r="C99" s="100">
        <v>3700</v>
      </c>
      <c r="D99" s="100">
        <v>3679.71</v>
      </c>
      <c r="E99" s="107">
        <f t="shared" si="1"/>
        <v>99.45162162162163</v>
      </c>
    </row>
    <row r="100" spans="1:5" ht="33.75">
      <c r="A100" s="93" t="s">
        <v>152</v>
      </c>
      <c r="B100" s="95" t="s">
        <v>153</v>
      </c>
      <c r="C100" s="100">
        <v>1500</v>
      </c>
      <c r="D100" s="100">
        <v>1445.85</v>
      </c>
      <c r="E100" s="107">
        <f t="shared" si="1"/>
        <v>96.39</v>
      </c>
    </row>
    <row r="101" spans="1:5" ht="56.25">
      <c r="A101" s="93" t="s">
        <v>154</v>
      </c>
      <c r="B101" s="95" t="s">
        <v>155</v>
      </c>
      <c r="C101" s="100">
        <v>1500</v>
      </c>
      <c r="D101" s="100">
        <v>1445.85</v>
      </c>
      <c r="E101" s="107">
        <f t="shared" si="1"/>
        <v>96.39</v>
      </c>
    </row>
    <row r="102" spans="1:5" ht="33.75">
      <c r="A102" s="93" t="s">
        <v>156</v>
      </c>
      <c r="B102" s="95" t="s">
        <v>157</v>
      </c>
      <c r="C102" s="100">
        <v>14100</v>
      </c>
      <c r="D102" s="100">
        <v>10250</v>
      </c>
      <c r="E102" s="107">
        <f t="shared" si="1"/>
        <v>72.69503546099291</v>
      </c>
    </row>
    <row r="103" spans="1:5" ht="45">
      <c r="A103" s="93" t="s">
        <v>158</v>
      </c>
      <c r="B103" s="95" t="s">
        <v>159</v>
      </c>
      <c r="C103" s="100">
        <v>14100</v>
      </c>
      <c r="D103" s="100">
        <v>10250</v>
      </c>
      <c r="E103" s="107">
        <f t="shared" si="1"/>
        <v>72.69503546099291</v>
      </c>
    </row>
    <row r="104" spans="1:5" ht="33.75">
      <c r="A104" s="93" t="s">
        <v>160</v>
      </c>
      <c r="B104" s="95" t="s">
        <v>161</v>
      </c>
      <c r="C104" s="100">
        <v>126100</v>
      </c>
      <c r="D104" s="100">
        <v>125505.92</v>
      </c>
      <c r="E104" s="107">
        <f t="shared" si="1"/>
        <v>99.52888183980967</v>
      </c>
    </row>
    <row r="105" spans="1:5" ht="45">
      <c r="A105" s="93" t="s">
        <v>162</v>
      </c>
      <c r="B105" s="95" t="s">
        <v>163</v>
      </c>
      <c r="C105" s="100">
        <v>126100</v>
      </c>
      <c r="D105" s="100">
        <v>125505.92</v>
      </c>
      <c r="E105" s="107">
        <f t="shared" si="1"/>
        <v>99.52888183980967</v>
      </c>
    </row>
    <row r="106" spans="1:5" ht="33.75">
      <c r="A106" s="93" t="s">
        <v>164</v>
      </c>
      <c r="B106" s="95" t="s">
        <v>165</v>
      </c>
      <c r="C106" s="100">
        <v>470154.69</v>
      </c>
      <c r="D106" s="100">
        <v>322462.24</v>
      </c>
      <c r="E106" s="107">
        <f t="shared" si="1"/>
        <v>68.5864135482728</v>
      </c>
    </row>
    <row r="107" spans="1:5" ht="45">
      <c r="A107" s="93" t="s">
        <v>166</v>
      </c>
      <c r="B107" s="95" t="s">
        <v>167</v>
      </c>
      <c r="C107" s="100">
        <v>433780.37</v>
      </c>
      <c r="D107" s="100">
        <v>321692.33</v>
      </c>
      <c r="E107" s="107">
        <f t="shared" si="1"/>
        <v>74.16018617901037</v>
      </c>
    </row>
    <row r="108" spans="1:5" ht="45">
      <c r="A108" s="93" t="s">
        <v>166</v>
      </c>
      <c r="B108" s="95" t="s">
        <v>168</v>
      </c>
      <c r="C108" s="100">
        <v>36374.32</v>
      </c>
      <c r="D108" s="100">
        <v>769.91</v>
      </c>
      <c r="E108" s="107">
        <f t="shared" si="1"/>
        <v>2.1166306339197543</v>
      </c>
    </row>
    <row r="109" spans="1:5" ht="56.25">
      <c r="A109" s="93" t="s">
        <v>169</v>
      </c>
      <c r="B109" s="95" t="s">
        <v>170</v>
      </c>
      <c r="C109" s="100">
        <v>92119.8</v>
      </c>
      <c r="D109" s="100">
        <v>80303.6</v>
      </c>
      <c r="E109" s="107">
        <f t="shared" si="1"/>
        <v>87.17300732307278</v>
      </c>
    </row>
    <row r="110" spans="1:5" ht="33.75">
      <c r="A110" s="93" t="s">
        <v>506</v>
      </c>
      <c r="B110" s="95" t="s">
        <v>507</v>
      </c>
      <c r="C110" s="100">
        <v>48028.33</v>
      </c>
      <c r="D110" s="100">
        <v>48028.33</v>
      </c>
      <c r="E110" s="107">
        <f t="shared" si="1"/>
        <v>100</v>
      </c>
    </row>
    <row r="111" spans="1:5" ht="33.75">
      <c r="A111" s="93" t="s">
        <v>508</v>
      </c>
      <c r="B111" s="95" t="s">
        <v>509</v>
      </c>
      <c r="C111" s="100">
        <v>47028.33</v>
      </c>
      <c r="D111" s="100">
        <v>47028.33</v>
      </c>
      <c r="E111" s="107">
        <f t="shared" si="1"/>
        <v>100</v>
      </c>
    </row>
    <row r="112" spans="1:5" ht="33.75">
      <c r="A112" s="93" t="s">
        <v>508</v>
      </c>
      <c r="B112" s="95" t="s">
        <v>550</v>
      </c>
      <c r="C112" s="100">
        <v>1000</v>
      </c>
      <c r="D112" s="100">
        <v>1000</v>
      </c>
      <c r="E112" s="107">
        <f t="shared" si="1"/>
        <v>100</v>
      </c>
    </row>
    <row r="113" spans="1:5" ht="45">
      <c r="A113" s="93" t="s">
        <v>171</v>
      </c>
      <c r="B113" s="95" t="s">
        <v>172</v>
      </c>
      <c r="C113" s="100">
        <v>44091.47</v>
      </c>
      <c r="D113" s="100">
        <v>32275.27</v>
      </c>
      <c r="E113" s="107">
        <f t="shared" si="1"/>
        <v>73.20071206516816</v>
      </c>
    </row>
    <row r="114" spans="1:5" ht="33.75">
      <c r="A114" s="93" t="s">
        <v>173</v>
      </c>
      <c r="B114" s="95" t="s">
        <v>174</v>
      </c>
      <c r="C114" s="100">
        <v>12971.67</v>
      </c>
      <c r="D114" s="100">
        <v>1155.47</v>
      </c>
      <c r="E114" s="107">
        <f t="shared" si="1"/>
        <v>8.907642578018097</v>
      </c>
    </row>
    <row r="115" spans="1:5" ht="33.75">
      <c r="A115" s="93" t="s">
        <v>173</v>
      </c>
      <c r="B115" s="95" t="s">
        <v>551</v>
      </c>
      <c r="C115" s="100">
        <v>31119.8</v>
      </c>
      <c r="D115" s="100">
        <v>31119.8</v>
      </c>
      <c r="E115" s="107">
        <f t="shared" si="1"/>
        <v>100</v>
      </c>
    </row>
    <row r="116" spans="1:5" ht="12.75">
      <c r="A116" s="93" t="s">
        <v>175</v>
      </c>
      <c r="B116" s="95" t="s">
        <v>176</v>
      </c>
      <c r="C116" s="100">
        <v>37985.8</v>
      </c>
      <c r="D116" s="100">
        <v>22832.12</v>
      </c>
      <c r="E116" s="107">
        <f t="shared" si="1"/>
        <v>60.10698734790368</v>
      </c>
    </row>
    <row r="117" spans="1:5" ht="33.75">
      <c r="A117" s="93" t="s">
        <v>177</v>
      </c>
      <c r="B117" s="95" t="s">
        <v>178</v>
      </c>
      <c r="C117" s="100">
        <v>37985.8</v>
      </c>
      <c r="D117" s="100">
        <v>22832.12</v>
      </c>
      <c r="E117" s="107">
        <f t="shared" si="1"/>
        <v>60.10698734790368</v>
      </c>
    </row>
    <row r="118" spans="1:5" ht="33.75">
      <c r="A118" s="93" t="s">
        <v>179</v>
      </c>
      <c r="B118" s="95" t="s">
        <v>180</v>
      </c>
      <c r="C118" s="100">
        <v>15150</v>
      </c>
      <c r="D118" s="100">
        <v>0.32</v>
      </c>
      <c r="E118" s="107">
        <f t="shared" si="1"/>
        <v>0.002112211221122112</v>
      </c>
    </row>
    <row r="119" spans="1:5" ht="33.75">
      <c r="A119" s="93" t="s">
        <v>179</v>
      </c>
      <c r="B119" s="95" t="s">
        <v>552</v>
      </c>
      <c r="C119" s="100">
        <v>3000</v>
      </c>
      <c r="D119" s="100">
        <v>3000</v>
      </c>
      <c r="E119" s="107">
        <f t="shared" si="1"/>
        <v>100</v>
      </c>
    </row>
    <row r="120" spans="1:5" ht="33.75">
      <c r="A120" s="93" t="s">
        <v>181</v>
      </c>
      <c r="B120" s="95" t="s">
        <v>182</v>
      </c>
      <c r="C120" s="100">
        <v>19835.8</v>
      </c>
      <c r="D120" s="100">
        <v>19831.8</v>
      </c>
      <c r="E120" s="107">
        <f t="shared" si="1"/>
        <v>99.97983444075864</v>
      </c>
    </row>
    <row r="121" spans="1:5" ht="12.75">
      <c r="A121" s="93" t="s">
        <v>510</v>
      </c>
      <c r="B121" s="95" t="s">
        <v>511</v>
      </c>
      <c r="C121" s="100">
        <v>200</v>
      </c>
      <c r="D121" s="100">
        <v>200</v>
      </c>
      <c r="E121" s="107">
        <f t="shared" si="1"/>
        <v>100</v>
      </c>
    </row>
    <row r="122" spans="1:5" ht="56.25">
      <c r="A122" s="93" t="s">
        <v>512</v>
      </c>
      <c r="B122" s="95" t="s">
        <v>513</v>
      </c>
      <c r="C122" s="100">
        <v>200</v>
      </c>
      <c r="D122" s="100">
        <v>200</v>
      </c>
      <c r="E122" s="107">
        <f t="shared" si="1"/>
        <v>100</v>
      </c>
    </row>
    <row r="123" spans="1:5" ht="12.75">
      <c r="A123" s="93" t="s">
        <v>183</v>
      </c>
      <c r="B123" s="95" t="s">
        <v>184</v>
      </c>
      <c r="C123" s="100">
        <v>168900</v>
      </c>
      <c r="D123" s="100">
        <v>78245.53</v>
      </c>
      <c r="E123" s="107">
        <f t="shared" si="1"/>
        <v>46.32654233274127</v>
      </c>
    </row>
    <row r="124" spans="1:5" ht="12.75">
      <c r="A124" s="93" t="s">
        <v>185</v>
      </c>
      <c r="B124" s="95" t="s">
        <v>186</v>
      </c>
      <c r="C124" s="100">
        <v>0</v>
      </c>
      <c r="D124" s="100">
        <v>-3380.17</v>
      </c>
      <c r="E124" s="107">
        <v>0</v>
      </c>
    </row>
    <row r="125" spans="1:5" ht="12.75">
      <c r="A125" s="93" t="s">
        <v>187</v>
      </c>
      <c r="B125" s="95" t="s">
        <v>188</v>
      </c>
      <c r="C125" s="100">
        <v>0</v>
      </c>
      <c r="D125" s="100">
        <v>5040</v>
      </c>
      <c r="E125" s="107">
        <v>0</v>
      </c>
    </row>
    <row r="126" spans="1:5" ht="12.75">
      <c r="A126" s="93" t="s">
        <v>187</v>
      </c>
      <c r="B126" s="95" t="s">
        <v>553</v>
      </c>
      <c r="C126" s="100">
        <v>0</v>
      </c>
      <c r="D126" s="100">
        <v>-8420.17</v>
      </c>
      <c r="E126" s="107">
        <v>0</v>
      </c>
    </row>
    <row r="127" spans="1:5" ht="12.75">
      <c r="A127" s="93" t="s">
        <v>189</v>
      </c>
      <c r="B127" s="95" t="s">
        <v>190</v>
      </c>
      <c r="C127" s="100">
        <v>168900</v>
      </c>
      <c r="D127" s="100">
        <v>81625.7</v>
      </c>
      <c r="E127" s="107">
        <f t="shared" si="1"/>
        <v>48.32782711663706</v>
      </c>
    </row>
    <row r="128" spans="1:5" ht="12.75">
      <c r="A128" s="93" t="s">
        <v>191</v>
      </c>
      <c r="B128" s="95" t="s">
        <v>192</v>
      </c>
      <c r="C128" s="100">
        <v>108900</v>
      </c>
      <c r="D128" s="100">
        <v>34550.36</v>
      </c>
      <c r="E128" s="107">
        <f t="shared" si="1"/>
        <v>31.726685032139578</v>
      </c>
    </row>
    <row r="129" spans="1:5" ht="12.75">
      <c r="A129" s="93" t="s">
        <v>191</v>
      </c>
      <c r="B129" s="95" t="s">
        <v>193</v>
      </c>
      <c r="C129" s="100">
        <v>35000</v>
      </c>
      <c r="D129" s="100">
        <v>17880.09</v>
      </c>
      <c r="E129" s="107">
        <f t="shared" si="1"/>
        <v>51.08597142857143</v>
      </c>
    </row>
    <row r="130" spans="1:5" ht="12.75">
      <c r="A130" s="93" t="s">
        <v>191</v>
      </c>
      <c r="B130" s="95" t="s">
        <v>194</v>
      </c>
      <c r="C130" s="100">
        <v>25000</v>
      </c>
      <c r="D130" s="100">
        <v>29195.25</v>
      </c>
      <c r="E130" s="107">
        <f t="shared" si="1"/>
        <v>116.781</v>
      </c>
    </row>
    <row r="131" spans="1:5" ht="12.75">
      <c r="A131" s="93" t="s">
        <v>195</v>
      </c>
      <c r="B131" s="95" t="s">
        <v>196</v>
      </c>
      <c r="C131" s="100">
        <v>439838889.78</v>
      </c>
      <c r="D131" s="100">
        <v>176733024.81</v>
      </c>
      <c r="E131" s="107">
        <f t="shared" si="1"/>
        <v>40.1813093195099</v>
      </c>
    </row>
    <row r="132" spans="1:5" ht="22.5">
      <c r="A132" s="93" t="s">
        <v>197</v>
      </c>
      <c r="B132" s="95" t="s">
        <v>198</v>
      </c>
      <c r="C132" s="100">
        <v>439088928.03</v>
      </c>
      <c r="D132" s="100">
        <v>176023749.05</v>
      </c>
      <c r="E132" s="107">
        <f t="shared" si="1"/>
        <v>40.08840528950288</v>
      </c>
    </row>
    <row r="133" spans="1:5" ht="12.75">
      <c r="A133" s="93" t="s">
        <v>199</v>
      </c>
      <c r="B133" s="95" t="s">
        <v>200</v>
      </c>
      <c r="C133" s="100">
        <v>185514000</v>
      </c>
      <c r="D133" s="100">
        <v>97478148</v>
      </c>
      <c r="E133" s="107">
        <f t="shared" si="1"/>
        <v>52.54490119344093</v>
      </c>
    </row>
    <row r="134" spans="1:5" ht="12.75">
      <c r="A134" s="93" t="s">
        <v>201</v>
      </c>
      <c r="B134" s="95" t="s">
        <v>202</v>
      </c>
      <c r="C134" s="100">
        <v>95015000</v>
      </c>
      <c r="D134" s="100">
        <v>48457000</v>
      </c>
      <c r="E134" s="107">
        <f t="shared" si="1"/>
        <v>50.99931589748987</v>
      </c>
    </row>
    <row r="135" spans="1:5" ht="22.5">
      <c r="A135" s="93" t="s">
        <v>203</v>
      </c>
      <c r="B135" s="95" t="s">
        <v>204</v>
      </c>
      <c r="C135" s="100">
        <v>95015000</v>
      </c>
      <c r="D135" s="100">
        <v>48457000</v>
      </c>
      <c r="E135" s="107">
        <f aca="true" t="shared" si="2" ref="E135:E189">SUM(D135/C135*100)</f>
        <v>50.99931589748987</v>
      </c>
    </row>
    <row r="136" spans="1:5" ht="12.75">
      <c r="A136" s="93" t="s">
        <v>205</v>
      </c>
      <c r="B136" s="95" t="s">
        <v>206</v>
      </c>
      <c r="C136" s="100">
        <v>90499000</v>
      </c>
      <c r="D136" s="100">
        <v>42347800</v>
      </c>
      <c r="E136" s="107">
        <f t="shared" si="2"/>
        <v>46.79366622835611</v>
      </c>
    </row>
    <row r="137" spans="1:5" ht="22.5">
      <c r="A137" s="93" t="s">
        <v>207</v>
      </c>
      <c r="B137" s="95" t="s">
        <v>208</v>
      </c>
      <c r="C137" s="100">
        <v>90499000</v>
      </c>
      <c r="D137" s="100">
        <v>42347800</v>
      </c>
      <c r="E137" s="107">
        <f t="shared" si="2"/>
        <v>46.79366622835611</v>
      </c>
    </row>
    <row r="138" spans="1:5" ht="12.75">
      <c r="A138" s="93" t="s">
        <v>554</v>
      </c>
      <c r="B138" s="95" t="s">
        <v>555</v>
      </c>
      <c r="C138" s="100">
        <v>0</v>
      </c>
      <c r="D138" s="100">
        <v>6673348</v>
      </c>
      <c r="E138" s="107">
        <v>0</v>
      </c>
    </row>
    <row r="139" spans="1:5" ht="12.75">
      <c r="A139" s="93" t="s">
        <v>556</v>
      </c>
      <c r="B139" s="95" t="s">
        <v>557</v>
      </c>
      <c r="C139" s="100">
        <v>0</v>
      </c>
      <c r="D139" s="100">
        <v>6673348</v>
      </c>
      <c r="E139" s="107">
        <v>0</v>
      </c>
    </row>
    <row r="140" spans="1:5" ht="12.75">
      <c r="A140" s="93" t="s">
        <v>209</v>
      </c>
      <c r="B140" s="95" t="s">
        <v>210</v>
      </c>
      <c r="C140" s="100">
        <v>191843026.55</v>
      </c>
      <c r="D140" s="100">
        <v>46918420.4</v>
      </c>
      <c r="E140" s="107">
        <f t="shared" si="2"/>
        <v>24.456672334541</v>
      </c>
    </row>
    <row r="141" spans="1:5" ht="22.5">
      <c r="A141" s="93" t="s">
        <v>211</v>
      </c>
      <c r="B141" s="95" t="s">
        <v>212</v>
      </c>
      <c r="C141" s="100">
        <v>5119998.21</v>
      </c>
      <c r="D141" s="100">
        <v>0</v>
      </c>
      <c r="E141" s="107">
        <f t="shared" si="2"/>
        <v>0</v>
      </c>
    </row>
    <row r="142" spans="1:5" ht="22.5">
      <c r="A142" s="93" t="s">
        <v>213</v>
      </c>
      <c r="B142" s="95" t="s">
        <v>214</v>
      </c>
      <c r="C142" s="100">
        <v>5119998.21</v>
      </c>
      <c r="D142" s="100">
        <v>0</v>
      </c>
      <c r="E142" s="107">
        <f t="shared" si="2"/>
        <v>0</v>
      </c>
    </row>
    <row r="143" spans="1:5" ht="56.25">
      <c r="A143" s="93" t="s">
        <v>215</v>
      </c>
      <c r="B143" s="95" t="s">
        <v>216</v>
      </c>
      <c r="C143" s="100">
        <v>49833415.67</v>
      </c>
      <c r="D143" s="100">
        <v>19826339.21</v>
      </c>
      <c r="E143" s="107">
        <f t="shared" si="2"/>
        <v>39.78523033879768</v>
      </c>
    </row>
    <row r="144" spans="1:5" ht="56.25">
      <c r="A144" s="93" t="s">
        <v>217</v>
      </c>
      <c r="B144" s="95" t="s">
        <v>218</v>
      </c>
      <c r="C144" s="100">
        <v>49833415.67</v>
      </c>
      <c r="D144" s="100">
        <v>19826339.21</v>
      </c>
      <c r="E144" s="107">
        <f t="shared" si="2"/>
        <v>39.78523033879768</v>
      </c>
    </row>
    <row r="145" spans="1:5" ht="45">
      <c r="A145" s="93" t="s">
        <v>219</v>
      </c>
      <c r="B145" s="95" t="s">
        <v>220</v>
      </c>
      <c r="C145" s="100">
        <v>5215124.89</v>
      </c>
      <c r="D145" s="100">
        <v>2074849.45</v>
      </c>
      <c r="E145" s="107">
        <f t="shared" si="2"/>
        <v>39.785230339900835</v>
      </c>
    </row>
    <row r="146" spans="1:5" ht="45">
      <c r="A146" s="93" t="s">
        <v>221</v>
      </c>
      <c r="B146" s="95" t="s">
        <v>222</v>
      </c>
      <c r="C146" s="100">
        <v>5215124.89</v>
      </c>
      <c r="D146" s="100">
        <v>2074849.45</v>
      </c>
      <c r="E146" s="107">
        <f t="shared" si="2"/>
        <v>39.785230339900835</v>
      </c>
    </row>
    <row r="147" spans="1:5" ht="22.5">
      <c r="A147" s="93" t="s">
        <v>558</v>
      </c>
      <c r="B147" s="95" t="s">
        <v>559</v>
      </c>
      <c r="C147" s="100">
        <v>13166269.94</v>
      </c>
      <c r="D147" s="100">
        <v>13166269.94</v>
      </c>
      <c r="E147" s="107">
        <f t="shared" si="2"/>
        <v>100</v>
      </c>
    </row>
    <row r="148" spans="1:5" ht="33.75">
      <c r="A148" s="93" t="s">
        <v>560</v>
      </c>
      <c r="B148" s="95" t="s">
        <v>561</v>
      </c>
      <c r="C148" s="100">
        <v>13166269.94</v>
      </c>
      <c r="D148" s="100">
        <v>13166269.94</v>
      </c>
      <c r="E148" s="107">
        <f t="shared" si="2"/>
        <v>100</v>
      </c>
    </row>
    <row r="149" spans="1:5" ht="12.75">
      <c r="A149" s="93" t="s">
        <v>223</v>
      </c>
      <c r="B149" s="95" t="s">
        <v>224</v>
      </c>
      <c r="C149" s="100">
        <v>5891202.58</v>
      </c>
      <c r="D149" s="100">
        <v>5891202.58</v>
      </c>
      <c r="E149" s="107">
        <f t="shared" si="2"/>
        <v>100</v>
      </c>
    </row>
    <row r="150" spans="1:5" ht="22.5">
      <c r="A150" s="93" t="s">
        <v>225</v>
      </c>
      <c r="B150" s="95" t="s">
        <v>226</v>
      </c>
      <c r="C150" s="100">
        <v>5891202.58</v>
      </c>
      <c r="D150" s="100">
        <v>5891202.58</v>
      </c>
      <c r="E150" s="107">
        <f t="shared" si="2"/>
        <v>100</v>
      </c>
    </row>
    <row r="151" spans="1:5" ht="12.75">
      <c r="A151" s="93" t="s">
        <v>514</v>
      </c>
      <c r="B151" s="95" t="s">
        <v>515</v>
      </c>
      <c r="C151" s="100">
        <v>5469121.7</v>
      </c>
      <c r="D151" s="100">
        <v>5145121.7</v>
      </c>
      <c r="E151" s="107">
        <f t="shared" si="2"/>
        <v>94.07583122533185</v>
      </c>
    </row>
    <row r="152" spans="1:5" ht="12.75">
      <c r="A152" s="93" t="s">
        <v>516</v>
      </c>
      <c r="B152" s="95" t="s">
        <v>517</v>
      </c>
      <c r="C152" s="100">
        <v>5469121.7</v>
      </c>
      <c r="D152" s="100">
        <v>5145121.7</v>
      </c>
      <c r="E152" s="107">
        <f t="shared" si="2"/>
        <v>94.07583122533185</v>
      </c>
    </row>
    <row r="153" spans="1:5" ht="12.75">
      <c r="A153" s="93" t="s">
        <v>227</v>
      </c>
      <c r="B153" s="95" t="s">
        <v>228</v>
      </c>
      <c r="C153" s="100">
        <v>18976868</v>
      </c>
      <c r="D153" s="100">
        <v>0</v>
      </c>
      <c r="E153" s="107">
        <f t="shared" si="2"/>
        <v>0</v>
      </c>
    </row>
    <row r="154" spans="1:5" ht="22.5">
      <c r="A154" s="93" t="s">
        <v>229</v>
      </c>
      <c r="B154" s="95" t="s">
        <v>230</v>
      </c>
      <c r="C154" s="100">
        <v>18976868</v>
      </c>
      <c r="D154" s="100">
        <v>0</v>
      </c>
      <c r="E154" s="107">
        <f t="shared" si="2"/>
        <v>0</v>
      </c>
    </row>
    <row r="155" spans="1:5" ht="12.75">
      <c r="A155" s="93" t="s">
        <v>518</v>
      </c>
      <c r="B155" s="95" t="s">
        <v>519</v>
      </c>
      <c r="C155" s="100">
        <v>70825708.81</v>
      </c>
      <c r="D155" s="100">
        <v>0</v>
      </c>
      <c r="E155" s="107">
        <f t="shared" si="2"/>
        <v>0</v>
      </c>
    </row>
    <row r="156" spans="1:5" ht="22.5">
      <c r="A156" s="93" t="s">
        <v>520</v>
      </c>
      <c r="B156" s="95" t="s">
        <v>521</v>
      </c>
      <c r="C156" s="100">
        <v>70825708.81</v>
      </c>
      <c r="D156" s="100">
        <v>0</v>
      </c>
      <c r="E156" s="107">
        <f t="shared" si="2"/>
        <v>0</v>
      </c>
    </row>
    <row r="157" spans="1:5" ht="22.5">
      <c r="A157" s="93" t="s">
        <v>562</v>
      </c>
      <c r="B157" s="95" t="s">
        <v>563</v>
      </c>
      <c r="C157" s="100">
        <v>359418.52</v>
      </c>
      <c r="D157" s="100">
        <v>359418.52</v>
      </c>
      <c r="E157" s="107">
        <f t="shared" si="2"/>
        <v>100</v>
      </c>
    </row>
    <row r="158" spans="1:5" ht="33.75">
      <c r="A158" s="93" t="s">
        <v>564</v>
      </c>
      <c r="B158" s="95" t="s">
        <v>565</v>
      </c>
      <c r="C158" s="100">
        <v>359418.52</v>
      </c>
      <c r="D158" s="100">
        <v>359418.52</v>
      </c>
      <c r="E158" s="107">
        <f t="shared" si="2"/>
        <v>100</v>
      </c>
    </row>
    <row r="159" spans="1:5" ht="12.75">
      <c r="A159" s="93" t="s">
        <v>231</v>
      </c>
      <c r="B159" s="95" t="s">
        <v>232</v>
      </c>
      <c r="C159" s="100">
        <v>16985898.23</v>
      </c>
      <c r="D159" s="100">
        <v>455219</v>
      </c>
      <c r="E159" s="107">
        <f t="shared" si="2"/>
        <v>2.6799819110890786</v>
      </c>
    </row>
    <row r="160" spans="1:5" ht="12.75">
      <c r="A160" s="93" t="s">
        <v>233</v>
      </c>
      <c r="B160" s="95" t="s">
        <v>234</v>
      </c>
      <c r="C160" s="100">
        <v>938850</v>
      </c>
      <c r="D160" s="100">
        <v>0</v>
      </c>
      <c r="E160" s="107">
        <f t="shared" si="2"/>
        <v>0</v>
      </c>
    </row>
    <row r="161" spans="1:5" ht="12.75">
      <c r="A161" s="93" t="s">
        <v>233</v>
      </c>
      <c r="B161" s="95" t="s">
        <v>235</v>
      </c>
      <c r="C161" s="100">
        <v>16047048.23</v>
      </c>
      <c r="D161" s="100">
        <v>455219</v>
      </c>
      <c r="E161" s="107">
        <f t="shared" si="2"/>
        <v>2.8367771659648087</v>
      </c>
    </row>
    <row r="162" spans="1:5" ht="12.75">
      <c r="A162" s="93" t="s">
        <v>236</v>
      </c>
      <c r="B162" s="95" t="s">
        <v>237</v>
      </c>
      <c r="C162" s="100">
        <v>48884835.74</v>
      </c>
      <c r="D162" s="100">
        <v>26642910.77</v>
      </c>
      <c r="E162" s="107">
        <f t="shared" si="2"/>
        <v>54.50138139300209</v>
      </c>
    </row>
    <row r="163" spans="1:5" ht="22.5">
      <c r="A163" s="93" t="s">
        <v>238</v>
      </c>
      <c r="B163" s="95" t="s">
        <v>239</v>
      </c>
      <c r="C163" s="100">
        <v>11825971.19</v>
      </c>
      <c r="D163" s="100">
        <v>6004302.05</v>
      </c>
      <c r="E163" s="107">
        <f t="shared" si="2"/>
        <v>50.77216875919008</v>
      </c>
    </row>
    <row r="164" spans="1:5" ht="22.5">
      <c r="A164" s="93" t="s">
        <v>240</v>
      </c>
      <c r="B164" s="95" t="s">
        <v>241</v>
      </c>
      <c r="C164" s="100">
        <v>11577597</v>
      </c>
      <c r="D164" s="100">
        <v>5874896</v>
      </c>
      <c r="E164" s="107">
        <f t="shared" si="2"/>
        <v>50.74365604537798</v>
      </c>
    </row>
    <row r="165" spans="1:5" ht="22.5">
      <c r="A165" s="93" t="s">
        <v>240</v>
      </c>
      <c r="B165" s="95" t="s">
        <v>242</v>
      </c>
      <c r="C165" s="100">
        <v>248374.19</v>
      </c>
      <c r="D165" s="100">
        <v>129406.05</v>
      </c>
      <c r="E165" s="107">
        <f t="shared" si="2"/>
        <v>52.10124691297433</v>
      </c>
    </row>
    <row r="166" spans="1:5" ht="22.5">
      <c r="A166" s="93" t="s">
        <v>243</v>
      </c>
      <c r="B166" s="95" t="s">
        <v>244</v>
      </c>
      <c r="C166" s="100">
        <v>4971740</v>
      </c>
      <c r="D166" s="100">
        <v>2326543.67</v>
      </c>
      <c r="E166" s="107">
        <f t="shared" si="2"/>
        <v>46.795360779123605</v>
      </c>
    </row>
    <row r="167" spans="1:5" ht="22.5">
      <c r="A167" s="93" t="s">
        <v>245</v>
      </c>
      <c r="B167" s="95" t="s">
        <v>246</v>
      </c>
      <c r="C167" s="100">
        <v>4971740</v>
      </c>
      <c r="D167" s="100">
        <v>2326543.67</v>
      </c>
      <c r="E167" s="107">
        <f t="shared" si="2"/>
        <v>46.795360779123605</v>
      </c>
    </row>
    <row r="168" spans="1:5" ht="33.75">
      <c r="A168" s="93" t="s">
        <v>247</v>
      </c>
      <c r="B168" s="95" t="s">
        <v>248</v>
      </c>
      <c r="C168" s="100">
        <v>15164688</v>
      </c>
      <c r="D168" s="100">
        <v>6893040</v>
      </c>
      <c r="E168" s="107">
        <f t="shared" si="2"/>
        <v>45.45454545454545</v>
      </c>
    </row>
    <row r="169" spans="1:5" ht="33.75">
      <c r="A169" s="93" t="s">
        <v>249</v>
      </c>
      <c r="B169" s="95" t="s">
        <v>250</v>
      </c>
      <c r="C169" s="100">
        <v>15164688</v>
      </c>
      <c r="D169" s="100">
        <v>6893040</v>
      </c>
      <c r="E169" s="107">
        <f t="shared" si="2"/>
        <v>45.45454545454545</v>
      </c>
    </row>
    <row r="170" spans="1:5" ht="33.75">
      <c r="A170" s="93" t="s">
        <v>251</v>
      </c>
      <c r="B170" s="95" t="s">
        <v>252</v>
      </c>
      <c r="C170" s="100">
        <v>192785.26</v>
      </c>
      <c r="D170" s="100">
        <v>192785.26</v>
      </c>
      <c r="E170" s="107">
        <f t="shared" si="2"/>
        <v>100</v>
      </c>
    </row>
    <row r="171" spans="1:5" ht="33.75">
      <c r="A171" s="93" t="s">
        <v>253</v>
      </c>
      <c r="B171" s="95" t="s">
        <v>254</v>
      </c>
      <c r="C171" s="100">
        <v>192785.26</v>
      </c>
      <c r="D171" s="100">
        <v>192785.26</v>
      </c>
      <c r="E171" s="107">
        <f t="shared" si="2"/>
        <v>100</v>
      </c>
    </row>
    <row r="172" spans="1:5" ht="12.75">
      <c r="A172" s="93" t="s">
        <v>255</v>
      </c>
      <c r="B172" s="95" t="s">
        <v>256</v>
      </c>
      <c r="C172" s="100">
        <v>16729651.29</v>
      </c>
      <c r="D172" s="100">
        <v>11226239.79</v>
      </c>
      <c r="E172" s="107">
        <f t="shared" si="2"/>
        <v>67.10384810417646</v>
      </c>
    </row>
    <row r="173" spans="1:5" ht="12.75">
      <c r="A173" s="93" t="s">
        <v>257</v>
      </c>
      <c r="B173" s="95" t="s">
        <v>258</v>
      </c>
      <c r="C173" s="100">
        <v>12812435.29</v>
      </c>
      <c r="D173" s="100">
        <v>10066239.79</v>
      </c>
      <c r="E173" s="107">
        <f t="shared" si="2"/>
        <v>78.56617077205156</v>
      </c>
    </row>
    <row r="174" spans="1:5" ht="12.75">
      <c r="A174" s="93" t="s">
        <v>257</v>
      </c>
      <c r="B174" s="95" t="s">
        <v>522</v>
      </c>
      <c r="C174" s="100">
        <v>2757216</v>
      </c>
      <c r="D174" s="100">
        <v>0</v>
      </c>
      <c r="E174" s="107">
        <f t="shared" si="2"/>
        <v>0</v>
      </c>
    </row>
    <row r="175" spans="1:5" ht="12.75">
      <c r="A175" s="93" t="s">
        <v>257</v>
      </c>
      <c r="B175" s="95" t="s">
        <v>259</v>
      </c>
      <c r="C175" s="100">
        <v>1160000</v>
      </c>
      <c r="D175" s="100">
        <v>1160000</v>
      </c>
      <c r="E175" s="107">
        <f t="shared" si="2"/>
        <v>100</v>
      </c>
    </row>
    <row r="176" spans="1:5" ht="12.75">
      <c r="A176" s="93" t="s">
        <v>260</v>
      </c>
      <c r="B176" s="95" t="s">
        <v>261</v>
      </c>
      <c r="C176" s="100">
        <v>12847065.74</v>
      </c>
      <c r="D176" s="100">
        <v>4984269.88</v>
      </c>
      <c r="E176" s="107">
        <f t="shared" si="2"/>
        <v>38.796951622044084</v>
      </c>
    </row>
    <row r="177" spans="1:5" ht="33.75">
      <c r="A177" s="93" t="s">
        <v>262</v>
      </c>
      <c r="B177" s="95" t="s">
        <v>263</v>
      </c>
      <c r="C177" s="100">
        <v>9779827.74</v>
      </c>
      <c r="D177" s="100">
        <v>3295639.88</v>
      </c>
      <c r="E177" s="107">
        <f t="shared" si="2"/>
        <v>33.698342829911645</v>
      </c>
    </row>
    <row r="178" spans="1:5" ht="33.75">
      <c r="A178" s="93" t="s">
        <v>264</v>
      </c>
      <c r="B178" s="95" t="s">
        <v>265</v>
      </c>
      <c r="C178" s="100">
        <v>3786935.92</v>
      </c>
      <c r="D178" s="100">
        <v>1727786</v>
      </c>
      <c r="E178" s="107">
        <f t="shared" si="2"/>
        <v>45.6249072205056</v>
      </c>
    </row>
    <row r="179" spans="1:5" ht="33.75">
      <c r="A179" s="93" t="s">
        <v>264</v>
      </c>
      <c r="B179" s="95" t="s">
        <v>523</v>
      </c>
      <c r="C179" s="100">
        <v>193600</v>
      </c>
      <c r="D179" s="100">
        <v>96750</v>
      </c>
      <c r="E179" s="107">
        <f t="shared" si="2"/>
        <v>49.97417355371901</v>
      </c>
    </row>
    <row r="180" spans="1:5" ht="33.75">
      <c r="A180" s="93" t="s">
        <v>264</v>
      </c>
      <c r="B180" s="95" t="s">
        <v>266</v>
      </c>
      <c r="C180" s="100">
        <v>4872848.4</v>
      </c>
      <c r="D180" s="100">
        <v>1007902.2</v>
      </c>
      <c r="E180" s="107">
        <f t="shared" si="2"/>
        <v>20.684045906291683</v>
      </c>
    </row>
    <row r="181" spans="1:5" ht="33.75">
      <c r="A181" s="93" t="s">
        <v>264</v>
      </c>
      <c r="B181" s="95" t="s">
        <v>267</v>
      </c>
      <c r="C181" s="100">
        <v>926443.42</v>
      </c>
      <c r="D181" s="100">
        <v>463201.68</v>
      </c>
      <c r="E181" s="107">
        <f t="shared" si="2"/>
        <v>49.99783796834566</v>
      </c>
    </row>
    <row r="182" spans="1:5" ht="12.75">
      <c r="A182" s="93" t="s">
        <v>524</v>
      </c>
      <c r="B182" s="95" t="s">
        <v>525</v>
      </c>
      <c r="C182" s="100">
        <v>50000</v>
      </c>
      <c r="D182" s="100">
        <v>50000</v>
      </c>
      <c r="E182" s="107">
        <f t="shared" si="2"/>
        <v>100</v>
      </c>
    </row>
    <row r="183" spans="1:5" ht="22.5">
      <c r="A183" s="93" t="s">
        <v>526</v>
      </c>
      <c r="B183" s="95" t="s">
        <v>527</v>
      </c>
      <c r="C183" s="100">
        <v>50000</v>
      </c>
      <c r="D183" s="100">
        <v>50000</v>
      </c>
      <c r="E183" s="107">
        <f t="shared" si="2"/>
        <v>100</v>
      </c>
    </row>
    <row r="184" spans="1:5" ht="12.75">
      <c r="A184" s="93" t="s">
        <v>566</v>
      </c>
      <c r="B184" s="95" t="s">
        <v>567</v>
      </c>
      <c r="C184" s="100">
        <v>3017238</v>
      </c>
      <c r="D184" s="100">
        <v>1638630</v>
      </c>
      <c r="E184" s="107">
        <f t="shared" si="2"/>
        <v>54.30894082601373</v>
      </c>
    </row>
    <row r="185" spans="1:5" ht="12.75">
      <c r="A185" s="93" t="s">
        <v>568</v>
      </c>
      <c r="B185" s="95" t="s">
        <v>569</v>
      </c>
      <c r="C185" s="100">
        <v>3017238</v>
      </c>
      <c r="D185" s="100">
        <v>1638630</v>
      </c>
      <c r="E185" s="107">
        <f t="shared" si="2"/>
        <v>54.30894082601373</v>
      </c>
    </row>
    <row r="186" spans="1:5" ht="12.75">
      <c r="A186" s="93" t="s">
        <v>528</v>
      </c>
      <c r="B186" s="95" t="s">
        <v>529</v>
      </c>
      <c r="C186" s="100">
        <v>749961.75</v>
      </c>
      <c r="D186" s="100">
        <v>779846.55</v>
      </c>
      <c r="E186" s="107">
        <f t="shared" si="2"/>
        <v>103.98484322700459</v>
      </c>
    </row>
    <row r="187" spans="1:5" ht="12.75">
      <c r="A187" s="93" t="s">
        <v>530</v>
      </c>
      <c r="B187" s="95" t="s">
        <v>531</v>
      </c>
      <c r="C187" s="100">
        <v>749961.75</v>
      </c>
      <c r="D187" s="100">
        <v>779846.55</v>
      </c>
      <c r="E187" s="107">
        <f t="shared" si="2"/>
        <v>103.98484322700459</v>
      </c>
    </row>
    <row r="188" spans="1:5" ht="12.75">
      <c r="A188" s="93" t="s">
        <v>530</v>
      </c>
      <c r="B188" s="95" t="s">
        <v>532</v>
      </c>
      <c r="C188" s="100">
        <v>0</v>
      </c>
      <c r="D188" s="100">
        <v>779846.55</v>
      </c>
      <c r="E188" s="107">
        <v>0</v>
      </c>
    </row>
    <row r="189" spans="1:5" ht="12.75">
      <c r="A189" s="93" t="s">
        <v>530</v>
      </c>
      <c r="B189" s="95" t="s">
        <v>533</v>
      </c>
      <c r="C189" s="100">
        <v>749961.75</v>
      </c>
      <c r="D189" s="100">
        <v>0</v>
      </c>
      <c r="E189" s="107">
        <f t="shared" si="2"/>
        <v>0</v>
      </c>
    </row>
    <row r="190" spans="1:5" ht="33.75">
      <c r="A190" s="93" t="s">
        <v>268</v>
      </c>
      <c r="B190" s="95" t="s">
        <v>269</v>
      </c>
      <c r="C190" s="100">
        <v>10968.13</v>
      </c>
      <c r="D190" s="100">
        <v>378372.49</v>
      </c>
      <c r="E190" s="107">
        <v>0</v>
      </c>
    </row>
    <row r="191" spans="1:5" ht="45">
      <c r="A191" s="93" t="s">
        <v>270</v>
      </c>
      <c r="B191" s="95" t="s">
        <v>271</v>
      </c>
      <c r="C191" s="100">
        <v>10968.13</v>
      </c>
      <c r="D191" s="100">
        <v>378372.49</v>
      </c>
      <c r="E191" s="107">
        <v>0</v>
      </c>
    </row>
    <row r="192" spans="1:5" ht="45">
      <c r="A192" s="93" t="s">
        <v>272</v>
      </c>
      <c r="B192" s="95" t="s">
        <v>273</v>
      </c>
      <c r="C192" s="100">
        <v>10968.13</v>
      </c>
      <c r="D192" s="100">
        <v>378372.49</v>
      </c>
      <c r="E192" s="107">
        <v>0</v>
      </c>
    </row>
    <row r="193" spans="1:5" ht="22.5">
      <c r="A193" s="93" t="s">
        <v>274</v>
      </c>
      <c r="B193" s="95" t="s">
        <v>275</v>
      </c>
      <c r="C193" s="100">
        <v>10968.13</v>
      </c>
      <c r="D193" s="100">
        <v>378372.49</v>
      </c>
      <c r="E193" s="107">
        <v>0</v>
      </c>
    </row>
    <row r="194" spans="1:5" ht="22.5">
      <c r="A194" s="93" t="s">
        <v>276</v>
      </c>
      <c r="B194" s="95" t="s">
        <v>277</v>
      </c>
      <c r="C194" s="100">
        <v>10968.13</v>
      </c>
      <c r="D194" s="100">
        <v>378372.49</v>
      </c>
      <c r="E194" s="107">
        <v>0</v>
      </c>
    </row>
    <row r="195" spans="1:5" ht="22.5">
      <c r="A195" s="93" t="s">
        <v>278</v>
      </c>
      <c r="B195" s="95" t="s">
        <v>279</v>
      </c>
      <c r="C195" s="100">
        <v>-10968.13</v>
      </c>
      <c r="D195" s="100">
        <v>-448943.28</v>
      </c>
      <c r="E195" s="107">
        <v>0</v>
      </c>
    </row>
    <row r="196" spans="1:5" ht="22.5">
      <c r="A196" s="93" t="s">
        <v>280</v>
      </c>
      <c r="B196" s="95" t="s">
        <v>281</v>
      </c>
      <c r="C196" s="100">
        <v>-10968.13</v>
      </c>
      <c r="D196" s="100">
        <v>-448943.28</v>
      </c>
      <c r="E196" s="107">
        <v>0</v>
      </c>
    </row>
    <row r="197" spans="1:5" ht="33.75">
      <c r="A197" s="93" t="s">
        <v>570</v>
      </c>
      <c r="B197" s="95" t="s">
        <v>571</v>
      </c>
      <c r="C197" s="100">
        <v>0</v>
      </c>
      <c r="D197" s="100">
        <v>-5745.62</v>
      </c>
      <c r="E197" s="107">
        <v>0</v>
      </c>
    </row>
    <row r="198" spans="1:5" ht="33.75">
      <c r="A198" s="93" t="s">
        <v>572</v>
      </c>
      <c r="B198" s="95" t="s">
        <v>573</v>
      </c>
      <c r="C198" s="100">
        <v>0</v>
      </c>
      <c r="D198" s="100">
        <v>-275645.67</v>
      </c>
      <c r="E198" s="107">
        <v>0</v>
      </c>
    </row>
    <row r="199" spans="1:5" ht="22.5">
      <c r="A199" s="93" t="s">
        <v>282</v>
      </c>
      <c r="B199" s="95" t="s">
        <v>574</v>
      </c>
      <c r="C199" s="100">
        <v>0</v>
      </c>
      <c r="D199" s="100">
        <v>-76770.67</v>
      </c>
      <c r="E199" s="107">
        <v>0</v>
      </c>
    </row>
    <row r="200" spans="1:5" ht="23.25" thickBot="1">
      <c r="A200" s="93" t="s">
        <v>282</v>
      </c>
      <c r="B200" s="96" t="s">
        <v>283</v>
      </c>
      <c r="C200" s="101">
        <v>-10968.13</v>
      </c>
      <c r="D200" s="101">
        <v>-90781.32</v>
      </c>
      <c r="E200" s="108">
        <v>0</v>
      </c>
    </row>
    <row r="201" spans="1:5" ht="12.75">
      <c r="A201" s="88"/>
      <c r="B201" s="89"/>
      <c r="C201" s="90"/>
      <c r="D201" s="90"/>
      <c r="E201" s="89"/>
    </row>
  </sheetData>
  <sheetProtection/>
  <mergeCells count="1">
    <mergeCell ref="A2:E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2"/>
  <sheetViews>
    <sheetView zoomScalePageLayoutView="0" workbookViewId="0" topLeftCell="A1">
      <selection activeCell="H235" sqref="H235"/>
    </sheetView>
  </sheetViews>
  <sheetFormatPr defaultColWidth="9.140625" defaultRowHeight="12.75"/>
  <cols>
    <col min="1" max="1" width="14.28125" style="2" customWidth="1"/>
    <col min="2" max="2" width="54.28125" style="2" customWidth="1"/>
    <col min="3" max="4" width="5.421875" style="2" customWidth="1"/>
    <col min="5" max="5" width="12.28125" style="2" customWidth="1"/>
    <col min="6" max="6" width="5.28125" style="2" customWidth="1"/>
    <col min="7" max="7" width="13.57421875" style="2" customWidth="1"/>
    <col min="8" max="8" width="14.00390625" style="2" customWidth="1"/>
    <col min="9" max="9" width="10.57421875" style="3" customWidth="1"/>
  </cols>
  <sheetData>
    <row r="1" spans="1:6" ht="12.75" customHeight="1">
      <c r="A1" s="1"/>
      <c r="B1" s="1"/>
      <c r="C1" s="1"/>
      <c r="D1" s="113"/>
      <c r="E1" s="114"/>
      <c r="F1" s="114"/>
    </row>
    <row r="2" spans="1:9" ht="15" customHeight="1">
      <c r="A2" s="115" t="s">
        <v>534</v>
      </c>
      <c r="B2" s="115"/>
      <c r="C2" s="115"/>
      <c r="D2" s="115"/>
      <c r="E2" s="115"/>
      <c r="F2" s="115"/>
      <c r="G2" s="115"/>
      <c r="H2" s="115"/>
      <c r="I2" s="115"/>
    </row>
    <row r="3" spans="1:9" ht="12.75">
      <c r="A3" s="4"/>
      <c r="B3" s="4"/>
      <c r="C3" s="4"/>
      <c r="D3" s="4"/>
      <c r="E3" s="4"/>
      <c r="F3" s="4"/>
      <c r="G3" s="5"/>
      <c r="H3" s="5"/>
      <c r="I3" s="6" t="s">
        <v>360</v>
      </c>
    </row>
    <row r="4" spans="1:9" ht="39" customHeight="1">
      <c r="A4" s="116" t="s">
        <v>362</v>
      </c>
      <c r="B4" s="116" t="s">
        <v>363</v>
      </c>
      <c r="C4" s="118" t="s">
        <v>364</v>
      </c>
      <c r="D4" s="119"/>
      <c r="E4" s="116" t="s">
        <v>365</v>
      </c>
      <c r="F4" s="116" t="s">
        <v>366</v>
      </c>
      <c r="G4" s="111" t="s">
        <v>367</v>
      </c>
      <c r="H4" s="122" t="s">
        <v>368</v>
      </c>
      <c r="I4" s="111" t="s">
        <v>361</v>
      </c>
    </row>
    <row r="5" spans="1:9" ht="12.75">
      <c r="A5" s="117"/>
      <c r="B5" s="117"/>
      <c r="C5" s="120"/>
      <c r="D5" s="121"/>
      <c r="E5" s="117"/>
      <c r="F5" s="117"/>
      <c r="G5" s="112"/>
      <c r="H5" s="123"/>
      <c r="I5" s="112"/>
    </row>
    <row r="6" spans="1:9" ht="12.75">
      <c r="A6" s="7">
        <v>1</v>
      </c>
      <c r="B6" s="8">
        <v>2</v>
      </c>
      <c r="C6" s="7">
        <v>3</v>
      </c>
      <c r="D6" s="7">
        <v>4</v>
      </c>
      <c r="E6" s="7">
        <v>5</v>
      </c>
      <c r="F6" s="7">
        <v>6</v>
      </c>
      <c r="G6" s="9">
        <v>7</v>
      </c>
      <c r="H6" s="9">
        <v>8</v>
      </c>
      <c r="I6" s="10">
        <v>9</v>
      </c>
    </row>
    <row r="7" spans="1:9" ht="12.75">
      <c r="A7" s="11">
        <v>546</v>
      </c>
      <c r="B7" s="12" t="s">
        <v>369</v>
      </c>
      <c r="C7" s="13"/>
      <c r="D7" s="13"/>
      <c r="E7" s="14"/>
      <c r="F7" s="11"/>
      <c r="G7" s="15">
        <f>G8+G13</f>
        <v>1244.5</v>
      </c>
      <c r="H7" s="15">
        <f>H8+H13</f>
        <v>500.90000000000003</v>
      </c>
      <c r="I7" s="16">
        <f>SUM(H7/G7*100)</f>
        <v>40.249096022498996</v>
      </c>
    </row>
    <row r="8" spans="1:9" ht="36">
      <c r="A8" s="11"/>
      <c r="B8" s="17" t="s">
        <v>286</v>
      </c>
      <c r="C8" s="18" t="s">
        <v>370</v>
      </c>
      <c r="D8" s="18" t="s">
        <v>371</v>
      </c>
      <c r="E8" s="19"/>
      <c r="F8" s="11"/>
      <c r="G8" s="20">
        <f>G9</f>
        <v>1244.5</v>
      </c>
      <c r="H8" s="20">
        <f>H9</f>
        <v>500.90000000000003</v>
      </c>
      <c r="I8" s="21">
        <f aca="true" t="shared" si="0" ref="I8:I76">SUM(H8/G8*100)</f>
        <v>40.249096022498996</v>
      </c>
    </row>
    <row r="9" spans="1:9" ht="12.75">
      <c r="A9" s="19"/>
      <c r="B9" s="17" t="s">
        <v>372</v>
      </c>
      <c r="C9" s="18" t="s">
        <v>370</v>
      </c>
      <c r="D9" s="18" t="s">
        <v>371</v>
      </c>
      <c r="E9" s="19" t="s">
        <v>373</v>
      </c>
      <c r="F9" s="19"/>
      <c r="G9" s="20">
        <f>G10</f>
        <v>1244.5</v>
      </c>
      <c r="H9" s="20">
        <f>H10</f>
        <v>500.90000000000003</v>
      </c>
      <c r="I9" s="21">
        <f t="shared" si="0"/>
        <v>40.249096022498996</v>
      </c>
    </row>
    <row r="10" spans="1:9" ht="48">
      <c r="A10" s="19"/>
      <c r="B10" s="17" t="s">
        <v>287</v>
      </c>
      <c r="C10" s="18" t="s">
        <v>370</v>
      </c>
      <c r="D10" s="18" t="s">
        <v>371</v>
      </c>
      <c r="E10" s="19" t="s">
        <v>374</v>
      </c>
      <c r="F10" s="19"/>
      <c r="G10" s="20">
        <f>G11+G12</f>
        <v>1244.5</v>
      </c>
      <c r="H10" s="20">
        <f>H11+H12</f>
        <v>500.90000000000003</v>
      </c>
      <c r="I10" s="21">
        <f t="shared" si="0"/>
        <v>40.249096022498996</v>
      </c>
    </row>
    <row r="11" spans="1:9" ht="24">
      <c r="A11" s="19"/>
      <c r="B11" s="17" t="s">
        <v>285</v>
      </c>
      <c r="C11" s="18" t="s">
        <v>370</v>
      </c>
      <c r="D11" s="18" t="s">
        <v>371</v>
      </c>
      <c r="E11" s="19" t="s">
        <v>374</v>
      </c>
      <c r="F11" s="19">
        <v>120</v>
      </c>
      <c r="G11" s="20">
        <v>1050.5</v>
      </c>
      <c r="H11" s="20">
        <v>469.8</v>
      </c>
      <c r="I11" s="21">
        <f t="shared" si="0"/>
        <v>44.72156116135174</v>
      </c>
    </row>
    <row r="12" spans="1:9" ht="24">
      <c r="A12" s="19"/>
      <c r="B12" s="17" t="s">
        <v>288</v>
      </c>
      <c r="C12" s="18" t="s">
        <v>370</v>
      </c>
      <c r="D12" s="18" t="s">
        <v>371</v>
      </c>
      <c r="E12" s="19" t="s">
        <v>374</v>
      </c>
      <c r="F12" s="19">
        <v>240</v>
      </c>
      <c r="G12" s="20">
        <v>194</v>
      </c>
      <c r="H12" s="20">
        <v>31.1</v>
      </c>
      <c r="I12" s="21">
        <f t="shared" si="0"/>
        <v>16.030927835051546</v>
      </c>
    </row>
    <row r="13" spans="1:9" ht="24" hidden="1">
      <c r="A13" s="22"/>
      <c r="B13" s="23" t="s">
        <v>292</v>
      </c>
      <c r="C13" s="24" t="s">
        <v>370</v>
      </c>
      <c r="D13" s="24" t="s">
        <v>375</v>
      </c>
      <c r="E13" s="22"/>
      <c r="F13" s="22"/>
      <c r="G13" s="25">
        <f>G14</f>
        <v>0</v>
      </c>
      <c r="H13" s="25">
        <f>H14</f>
        <v>0</v>
      </c>
      <c r="I13" s="26" t="e">
        <f t="shared" si="0"/>
        <v>#DIV/0!</v>
      </c>
    </row>
    <row r="14" spans="1:9" ht="36" hidden="1">
      <c r="A14" s="22"/>
      <c r="B14" s="23" t="s">
        <v>376</v>
      </c>
      <c r="C14" s="24" t="s">
        <v>370</v>
      </c>
      <c r="D14" s="24" t="s">
        <v>375</v>
      </c>
      <c r="E14" s="22" t="s">
        <v>377</v>
      </c>
      <c r="F14" s="22"/>
      <c r="G14" s="25">
        <f>G15+G16</f>
        <v>0</v>
      </c>
      <c r="H14" s="25">
        <f>H15+H16</f>
        <v>0</v>
      </c>
      <c r="I14" s="26" t="e">
        <f t="shared" si="0"/>
        <v>#DIV/0!</v>
      </c>
    </row>
    <row r="15" spans="1:9" ht="24" hidden="1">
      <c r="A15" s="22"/>
      <c r="B15" s="23" t="s">
        <v>285</v>
      </c>
      <c r="C15" s="24" t="s">
        <v>370</v>
      </c>
      <c r="D15" s="24" t="s">
        <v>375</v>
      </c>
      <c r="E15" s="22" t="s">
        <v>377</v>
      </c>
      <c r="F15" s="22">
        <v>120</v>
      </c>
      <c r="G15" s="25"/>
      <c r="H15" s="25"/>
      <c r="I15" s="26" t="e">
        <f t="shared" si="0"/>
        <v>#DIV/0!</v>
      </c>
    </row>
    <row r="16" spans="1:9" ht="24" hidden="1">
      <c r="A16" s="27"/>
      <c r="B16" s="28" t="s">
        <v>288</v>
      </c>
      <c r="C16" s="24" t="s">
        <v>370</v>
      </c>
      <c r="D16" s="24" t="s">
        <v>375</v>
      </c>
      <c r="E16" s="22" t="s">
        <v>377</v>
      </c>
      <c r="F16" s="22">
        <v>240</v>
      </c>
      <c r="G16" s="25"/>
      <c r="H16" s="25"/>
      <c r="I16" s="26" t="e">
        <f t="shared" si="0"/>
        <v>#DIV/0!</v>
      </c>
    </row>
    <row r="17" spans="1:9" ht="12.75">
      <c r="A17" s="11">
        <v>547</v>
      </c>
      <c r="B17" s="12" t="s">
        <v>378</v>
      </c>
      <c r="C17" s="13"/>
      <c r="D17" s="13"/>
      <c r="E17" s="11"/>
      <c r="F17" s="11"/>
      <c r="G17" s="29">
        <f>G18+G21+G35+G41+G68+G71+G78+G81+G88+G95+G98+G107+G113+G121+G130+G133+G137+G140+G145+G149+G38+G118+G103+G110+G127</f>
        <v>289362.10000000003</v>
      </c>
      <c r="H17" s="29">
        <f>H18+H21+H35+H41+H68+H71+H78+H81+H88+H95+H98+H107+H113+H121+H130+H133+H137+H140+H145+H149+H38+H118+H103+H110+H127</f>
        <v>93884</v>
      </c>
      <c r="I17" s="30">
        <f t="shared" si="0"/>
        <v>32.44516127025619</v>
      </c>
    </row>
    <row r="18" spans="1:9" ht="24">
      <c r="A18" s="19"/>
      <c r="B18" s="17" t="s">
        <v>284</v>
      </c>
      <c r="C18" s="18" t="s">
        <v>370</v>
      </c>
      <c r="D18" s="18" t="s">
        <v>379</v>
      </c>
      <c r="E18" s="19"/>
      <c r="F18" s="19"/>
      <c r="G18" s="25">
        <f>G19</f>
        <v>2832.1</v>
      </c>
      <c r="H18" s="25">
        <f>H19</f>
        <v>959</v>
      </c>
      <c r="I18" s="21">
        <f t="shared" si="0"/>
        <v>33.861798665301365</v>
      </c>
    </row>
    <row r="19" spans="1:9" ht="36">
      <c r="A19" s="19"/>
      <c r="B19" s="17" t="s">
        <v>449</v>
      </c>
      <c r="C19" s="18" t="s">
        <v>370</v>
      </c>
      <c r="D19" s="18" t="s">
        <v>379</v>
      </c>
      <c r="E19" s="19" t="s">
        <v>381</v>
      </c>
      <c r="F19" s="19"/>
      <c r="G19" s="25">
        <f>G20</f>
        <v>2832.1</v>
      </c>
      <c r="H19" s="25">
        <f>H20</f>
        <v>959</v>
      </c>
      <c r="I19" s="21">
        <f t="shared" si="0"/>
        <v>33.861798665301365</v>
      </c>
    </row>
    <row r="20" spans="1:9" ht="24">
      <c r="A20" s="19"/>
      <c r="B20" s="17" t="s">
        <v>285</v>
      </c>
      <c r="C20" s="18" t="s">
        <v>370</v>
      </c>
      <c r="D20" s="18" t="s">
        <v>379</v>
      </c>
      <c r="E20" s="19" t="s">
        <v>381</v>
      </c>
      <c r="F20" s="19">
        <v>120</v>
      </c>
      <c r="G20" s="25">
        <v>2832.1</v>
      </c>
      <c r="H20" s="25">
        <v>959</v>
      </c>
      <c r="I20" s="21">
        <f t="shared" si="0"/>
        <v>33.861798665301365</v>
      </c>
    </row>
    <row r="21" spans="1:9" ht="36">
      <c r="A21" s="19"/>
      <c r="B21" s="17" t="s">
        <v>289</v>
      </c>
      <c r="C21" s="18" t="s">
        <v>370</v>
      </c>
      <c r="D21" s="18" t="s">
        <v>382</v>
      </c>
      <c r="E21" s="19"/>
      <c r="F21" s="19"/>
      <c r="G21" s="25">
        <f>G22+G29+G32+G25</f>
        <v>40629.8</v>
      </c>
      <c r="H21" s="25">
        <f>H22+H29+H32+H25</f>
        <v>15695</v>
      </c>
      <c r="I21" s="21">
        <f t="shared" si="0"/>
        <v>38.62928195560894</v>
      </c>
    </row>
    <row r="22" spans="1:9" ht="48">
      <c r="A22" s="19"/>
      <c r="B22" s="17" t="s">
        <v>450</v>
      </c>
      <c r="C22" s="18" t="s">
        <v>370</v>
      </c>
      <c r="D22" s="18" t="s">
        <v>382</v>
      </c>
      <c r="E22" s="19" t="s">
        <v>383</v>
      </c>
      <c r="F22" s="19"/>
      <c r="G22" s="25">
        <f>G23+G24</f>
        <v>3192.7000000000003</v>
      </c>
      <c r="H22" s="25">
        <f>H23+H24</f>
        <v>1349.2</v>
      </c>
      <c r="I22" s="21">
        <f t="shared" si="0"/>
        <v>42.25890312274877</v>
      </c>
    </row>
    <row r="23" spans="1:9" ht="24">
      <c r="A23" s="19"/>
      <c r="B23" s="17" t="s">
        <v>285</v>
      </c>
      <c r="C23" s="18" t="s">
        <v>370</v>
      </c>
      <c r="D23" s="18" t="s">
        <v>382</v>
      </c>
      <c r="E23" s="19" t="s">
        <v>383</v>
      </c>
      <c r="F23" s="19">
        <v>120</v>
      </c>
      <c r="G23" s="25">
        <v>3123.9</v>
      </c>
      <c r="H23" s="25">
        <v>1341.9</v>
      </c>
      <c r="I23" s="21">
        <f t="shared" si="0"/>
        <v>42.95592048401037</v>
      </c>
    </row>
    <row r="24" spans="1:9" ht="24">
      <c r="A24" s="19"/>
      <c r="B24" s="17" t="s">
        <v>288</v>
      </c>
      <c r="C24" s="18" t="s">
        <v>370</v>
      </c>
      <c r="D24" s="18" t="s">
        <v>382</v>
      </c>
      <c r="E24" s="19" t="s">
        <v>383</v>
      </c>
      <c r="F24" s="19">
        <v>240</v>
      </c>
      <c r="G24" s="25">
        <v>68.8</v>
      </c>
      <c r="H24" s="25">
        <v>7.3</v>
      </c>
      <c r="I24" s="21">
        <f t="shared" si="0"/>
        <v>10.610465116279071</v>
      </c>
    </row>
    <row r="25" spans="1:9" ht="36">
      <c r="A25" s="19"/>
      <c r="B25" s="17" t="s">
        <v>449</v>
      </c>
      <c r="C25" s="18" t="s">
        <v>370</v>
      </c>
      <c r="D25" s="18" t="s">
        <v>382</v>
      </c>
      <c r="E25" s="19" t="s">
        <v>381</v>
      </c>
      <c r="F25" s="19"/>
      <c r="G25" s="25">
        <f>G26+G27+G28</f>
        <v>36257.5</v>
      </c>
      <c r="H25" s="25">
        <f>H26+H27+H28</f>
        <v>13879.7</v>
      </c>
      <c r="I25" s="21">
        <f t="shared" si="0"/>
        <v>38.28090739846928</v>
      </c>
    </row>
    <row r="26" spans="1:9" ht="24">
      <c r="A26" s="19"/>
      <c r="B26" s="17" t="s">
        <v>285</v>
      </c>
      <c r="C26" s="18" t="s">
        <v>370</v>
      </c>
      <c r="D26" s="18" t="s">
        <v>382</v>
      </c>
      <c r="E26" s="19" t="s">
        <v>381</v>
      </c>
      <c r="F26" s="19">
        <v>120</v>
      </c>
      <c r="G26" s="25">
        <v>33098.9</v>
      </c>
      <c r="H26" s="25">
        <v>13254</v>
      </c>
      <c r="I26" s="21">
        <f t="shared" si="0"/>
        <v>40.043626827477645</v>
      </c>
    </row>
    <row r="27" spans="1:9" ht="24">
      <c r="A27" s="19"/>
      <c r="B27" s="17" t="s">
        <v>288</v>
      </c>
      <c r="C27" s="18" t="s">
        <v>370</v>
      </c>
      <c r="D27" s="18" t="s">
        <v>382</v>
      </c>
      <c r="E27" s="19" t="s">
        <v>381</v>
      </c>
      <c r="F27" s="19">
        <v>240</v>
      </c>
      <c r="G27" s="25">
        <v>3038.6</v>
      </c>
      <c r="H27" s="25">
        <v>553.7</v>
      </c>
      <c r="I27" s="21">
        <f t="shared" si="0"/>
        <v>18.22220759560324</v>
      </c>
    </row>
    <row r="28" spans="1:9" ht="12.75">
      <c r="A28" s="19"/>
      <c r="B28" s="17" t="s">
        <v>290</v>
      </c>
      <c r="C28" s="18" t="s">
        <v>370</v>
      </c>
      <c r="D28" s="18" t="s">
        <v>382</v>
      </c>
      <c r="E28" s="19" t="s">
        <v>381</v>
      </c>
      <c r="F28" s="19">
        <v>850</v>
      </c>
      <c r="G28" s="25">
        <v>120</v>
      </c>
      <c r="H28" s="25">
        <v>72</v>
      </c>
      <c r="I28" s="21">
        <f t="shared" si="0"/>
        <v>60</v>
      </c>
    </row>
    <row r="29" spans="1:9" ht="48">
      <c r="A29" s="19"/>
      <c r="B29" s="17" t="s">
        <v>451</v>
      </c>
      <c r="C29" s="18" t="s">
        <v>370</v>
      </c>
      <c r="D29" s="18" t="s">
        <v>382</v>
      </c>
      <c r="E29" s="19" t="s">
        <v>384</v>
      </c>
      <c r="F29" s="19"/>
      <c r="G29" s="25">
        <f>G30+G31</f>
        <v>579.6</v>
      </c>
      <c r="H29" s="25">
        <f>H30+H31</f>
        <v>228.39999999999998</v>
      </c>
      <c r="I29" s="21">
        <f t="shared" si="0"/>
        <v>39.406487232574186</v>
      </c>
    </row>
    <row r="30" spans="1:9" ht="24">
      <c r="A30" s="19"/>
      <c r="B30" s="17" t="s">
        <v>285</v>
      </c>
      <c r="C30" s="18" t="s">
        <v>370</v>
      </c>
      <c r="D30" s="18" t="s">
        <v>382</v>
      </c>
      <c r="E30" s="19" t="s">
        <v>384</v>
      </c>
      <c r="F30" s="19">
        <v>120</v>
      </c>
      <c r="G30" s="25">
        <v>574.4</v>
      </c>
      <c r="H30" s="25">
        <v>228.2</v>
      </c>
      <c r="I30" s="21">
        <f t="shared" si="0"/>
        <v>39.72841225626741</v>
      </c>
    </row>
    <row r="31" spans="1:9" ht="24">
      <c r="A31" s="19"/>
      <c r="B31" s="17" t="s">
        <v>288</v>
      </c>
      <c r="C31" s="18" t="s">
        <v>370</v>
      </c>
      <c r="D31" s="18" t="s">
        <v>382</v>
      </c>
      <c r="E31" s="19" t="s">
        <v>384</v>
      </c>
      <c r="F31" s="19">
        <v>240</v>
      </c>
      <c r="G31" s="25">
        <v>5.2</v>
      </c>
      <c r="H31" s="25">
        <v>0.2</v>
      </c>
      <c r="I31" s="21">
        <f t="shared" si="0"/>
        <v>3.8461538461538463</v>
      </c>
    </row>
    <row r="32" spans="1:9" ht="36">
      <c r="A32" s="19"/>
      <c r="B32" s="17" t="s">
        <v>452</v>
      </c>
      <c r="C32" s="18" t="s">
        <v>370</v>
      </c>
      <c r="D32" s="18" t="s">
        <v>382</v>
      </c>
      <c r="E32" s="19" t="s">
        <v>385</v>
      </c>
      <c r="F32" s="19"/>
      <c r="G32" s="25">
        <f>G33+G34</f>
        <v>600</v>
      </c>
      <c r="H32" s="25">
        <f>H33+H34</f>
        <v>237.7</v>
      </c>
      <c r="I32" s="21">
        <f t="shared" si="0"/>
        <v>39.61666666666667</v>
      </c>
    </row>
    <row r="33" spans="1:9" ht="24">
      <c r="A33" s="19"/>
      <c r="B33" s="17" t="s">
        <v>285</v>
      </c>
      <c r="C33" s="18" t="s">
        <v>370</v>
      </c>
      <c r="D33" s="18" t="s">
        <v>382</v>
      </c>
      <c r="E33" s="19" t="s">
        <v>385</v>
      </c>
      <c r="F33" s="19">
        <v>120</v>
      </c>
      <c r="G33" s="25">
        <v>576</v>
      </c>
      <c r="H33" s="25">
        <v>232.2</v>
      </c>
      <c r="I33" s="21">
        <f t="shared" si="0"/>
        <v>40.31249999999999</v>
      </c>
    </row>
    <row r="34" spans="1:9" ht="24">
      <c r="A34" s="19"/>
      <c r="B34" s="17" t="s">
        <v>288</v>
      </c>
      <c r="C34" s="18" t="s">
        <v>370</v>
      </c>
      <c r="D34" s="18" t="s">
        <v>382</v>
      </c>
      <c r="E34" s="19" t="s">
        <v>385</v>
      </c>
      <c r="F34" s="19">
        <v>240</v>
      </c>
      <c r="G34" s="25">
        <v>24</v>
      </c>
      <c r="H34" s="25">
        <v>5.5</v>
      </c>
      <c r="I34" s="21">
        <f t="shared" si="0"/>
        <v>22.916666666666664</v>
      </c>
    </row>
    <row r="35" spans="1:9" ht="12.75">
      <c r="A35" s="19"/>
      <c r="B35" s="17" t="s">
        <v>291</v>
      </c>
      <c r="C35" s="18" t="s">
        <v>370</v>
      </c>
      <c r="D35" s="18" t="s">
        <v>386</v>
      </c>
      <c r="E35" s="19"/>
      <c r="F35" s="19"/>
      <c r="G35" s="25">
        <f>SUM(G36)</f>
        <v>192.8</v>
      </c>
      <c r="H35" s="25">
        <f>SUM(H36)</f>
        <v>192.8</v>
      </c>
      <c r="I35" s="21">
        <f t="shared" si="0"/>
        <v>100</v>
      </c>
    </row>
    <row r="36" spans="1:9" ht="36">
      <c r="A36" s="19"/>
      <c r="B36" s="17" t="s">
        <v>449</v>
      </c>
      <c r="C36" s="18" t="s">
        <v>370</v>
      </c>
      <c r="D36" s="18" t="s">
        <v>386</v>
      </c>
      <c r="E36" s="19" t="s">
        <v>381</v>
      </c>
      <c r="F36" s="19"/>
      <c r="G36" s="25">
        <f>SUM(G37)</f>
        <v>192.8</v>
      </c>
      <c r="H36" s="25">
        <f>SUM(H37)</f>
        <v>192.8</v>
      </c>
      <c r="I36" s="21">
        <f t="shared" si="0"/>
        <v>100</v>
      </c>
    </row>
    <row r="37" spans="1:9" ht="24">
      <c r="A37" s="19"/>
      <c r="B37" s="17" t="s">
        <v>288</v>
      </c>
      <c r="C37" s="18" t="s">
        <v>370</v>
      </c>
      <c r="D37" s="18" t="s">
        <v>386</v>
      </c>
      <c r="E37" s="19" t="s">
        <v>381</v>
      </c>
      <c r="F37" s="19">
        <v>240</v>
      </c>
      <c r="G37" s="25">
        <v>192.8</v>
      </c>
      <c r="H37" s="25">
        <v>192.8</v>
      </c>
      <c r="I37" s="21">
        <f t="shared" si="0"/>
        <v>100</v>
      </c>
    </row>
    <row r="38" spans="1:9" ht="12.75">
      <c r="A38" s="19"/>
      <c r="B38" s="31" t="s">
        <v>293</v>
      </c>
      <c r="C38" s="32" t="s">
        <v>370</v>
      </c>
      <c r="D38" s="32" t="s">
        <v>387</v>
      </c>
      <c r="E38" s="33"/>
      <c r="F38" s="19"/>
      <c r="G38" s="25">
        <f>SUM(G39)</f>
        <v>300</v>
      </c>
      <c r="H38" s="25">
        <f>SUM(H39)</f>
        <v>0</v>
      </c>
      <c r="I38" s="21">
        <f t="shared" si="0"/>
        <v>0</v>
      </c>
    </row>
    <row r="39" spans="1:9" ht="12.75">
      <c r="A39" s="19"/>
      <c r="B39" s="31" t="s">
        <v>372</v>
      </c>
      <c r="C39" s="32" t="s">
        <v>370</v>
      </c>
      <c r="D39" s="32" t="s">
        <v>387</v>
      </c>
      <c r="E39" s="33" t="s">
        <v>373</v>
      </c>
      <c r="F39" s="19"/>
      <c r="G39" s="25">
        <f>SUM(G40)</f>
        <v>300</v>
      </c>
      <c r="H39" s="25">
        <f>SUM(H40)</f>
        <v>0</v>
      </c>
      <c r="I39" s="21">
        <f t="shared" si="0"/>
        <v>0</v>
      </c>
    </row>
    <row r="40" spans="1:9" ht="48">
      <c r="A40" s="19"/>
      <c r="B40" s="31" t="s">
        <v>287</v>
      </c>
      <c r="C40" s="46" t="s">
        <v>370</v>
      </c>
      <c r="D40" s="46" t="s">
        <v>387</v>
      </c>
      <c r="E40" s="47" t="s">
        <v>374</v>
      </c>
      <c r="F40" s="19">
        <v>870</v>
      </c>
      <c r="G40" s="25">
        <v>300</v>
      </c>
      <c r="H40" s="25">
        <v>0</v>
      </c>
      <c r="I40" s="21">
        <f t="shared" si="0"/>
        <v>0</v>
      </c>
    </row>
    <row r="41" spans="1:9" ht="12.75">
      <c r="A41" s="19"/>
      <c r="B41" s="17" t="s">
        <v>294</v>
      </c>
      <c r="C41" s="18" t="s">
        <v>370</v>
      </c>
      <c r="D41" s="18" t="s">
        <v>388</v>
      </c>
      <c r="E41" s="19"/>
      <c r="F41" s="19"/>
      <c r="G41" s="25">
        <f>G42+G44+G46+G48+G52+G57+G60+G64+G66</f>
        <v>88087.3</v>
      </c>
      <c r="H41" s="25">
        <f>H42+H44+H46+H48+H52+H57+H60+H64+H66</f>
        <v>37903</v>
      </c>
      <c r="I41" s="21">
        <f t="shared" si="0"/>
        <v>43.02890428018568</v>
      </c>
    </row>
    <row r="42" spans="1:9" ht="36">
      <c r="A42" s="19"/>
      <c r="B42" s="17" t="s">
        <v>449</v>
      </c>
      <c r="C42" s="18" t="s">
        <v>370</v>
      </c>
      <c r="D42" s="18" t="s">
        <v>388</v>
      </c>
      <c r="E42" s="19" t="s">
        <v>381</v>
      </c>
      <c r="F42" s="19"/>
      <c r="G42" s="25">
        <f>G43</f>
        <v>590</v>
      </c>
      <c r="H42" s="25">
        <f>H43</f>
        <v>219.2</v>
      </c>
      <c r="I42" s="21">
        <f t="shared" si="0"/>
        <v>37.152542372881356</v>
      </c>
    </row>
    <row r="43" spans="1:9" ht="24">
      <c r="A43" s="19"/>
      <c r="B43" s="17" t="s">
        <v>288</v>
      </c>
      <c r="C43" s="18" t="s">
        <v>370</v>
      </c>
      <c r="D43" s="18" t="s">
        <v>388</v>
      </c>
      <c r="E43" s="19" t="s">
        <v>381</v>
      </c>
      <c r="F43" s="19">
        <v>240</v>
      </c>
      <c r="G43" s="25">
        <v>590</v>
      </c>
      <c r="H43" s="25">
        <v>219.2</v>
      </c>
      <c r="I43" s="21">
        <f t="shared" si="0"/>
        <v>37.152542372881356</v>
      </c>
    </row>
    <row r="44" spans="1:9" ht="48">
      <c r="A44" s="19"/>
      <c r="B44" s="17" t="s">
        <v>451</v>
      </c>
      <c r="C44" s="18" t="s">
        <v>370</v>
      </c>
      <c r="D44" s="18" t="s">
        <v>388</v>
      </c>
      <c r="E44" s="19" t="s">
        <v>384</v>
      </c>
      <c r="F44" s="19"/>
      <c r="G44" s="25">
        <f>G45</f>
        <v>48</v>
      </c>
      <c r="H44" s="25">
        <f>H45</f>
        <v>0</v>
      </c>
      <c r="I44" s="21">
        <f t="shared" si="0"/>
        <v>0</v>
      </c>
    </row>
    <row r="45" spans="1:9" ht="24">
      <c r="A45" s="19"/>
      <c r="B45" s="17" t="s">
        <v>288</v>
      </c>
      <c r="C45" s="18" t="s">
        <v>370</v>
      </c>
      <c r="D45" s="18" t="s">
        <v>388</v>
      </c>
      <c r="E45" s="19" t="s">
        <v>384</v>
      </c>
      <c r="F45" s="19">
        <v>240</v>
      </c>
      <c r="G45" s="25">
        <v>48</v>
      </c>
      <c r="H45" s="25">
        <v>0</v>
      </c>
      <c r="I45" s="21">
        <f t="shared" si="0"/>
        <v>0</v>
      </c>
    </row>
    <row r="46" spans="1:9" ht="36">
      <c r="A46" s="19"/>
      <c r="B46" s="17" t="s">
        <v>453</v>
      </c>
      <c r="C46" s="18" t="s">
        <v>370</v>
      </c>
      <c r="D46" s="18" t="s">
        <v>388</v>
      </c>
      <c r="E46" s="19" t="s">
        <v>389</v>
      </c>
      <c r="F46" s="19"/>
      <c r="G46" s="25">
        <f>G47</f>
        <v>375.8</v>
      </c>
      <c r="H46" s="25">
        <f>H47</f>
        <v>367.8</v>
      </c>
      <c r="I46" s="21">
        <f t="shared" si="0"/>
        <v>97.87120808940925</v>
      </c>
    </row>
    <row r="47" spans="1:9" ht="24">
      <c r="A47" s="19"/>
      <c r="B47" s="17" t="s">
        <v>288</v>
      </c>
      <c r="C47" s="18" t="s">
        <v>370</v>
      </c>
      <c r="D47" s="18" t="s">
        <v>388</v>
      </c>
      <c r="E47" s="19" t="s">
        <v>389</v>
      </c>
      <c r="F47" s="19">
        <v>240</v>
      </c>
      <c r="G47" s="25">
        <v>375.8</v>
      </c>
      <c r="H47" s="25">
        <v>367.8</v>
      </c>
      <c r="I47" s="21">
        <f t="shared" si="0"/>
        <v>97.87120808940925</v>
      </c>
    </row>
    <row r="48" spans="1:9" ht="63" customHeight="1">
      <c r="A48" s="19"/>
      <c r="B48" s="17" t="s">
        <v>454</v>
      </c>
      <c r="C48" s="18" t="s">
        <v>370</v>
      </c>
      <c r="D48" s="18" t="s">
        <v>388</v>
      </c>
      <c r="E48" s="19" t="s">
        <v>390</v>
      </c>
      <c r="F48" s="19"/>
      <c r="G48" s="25">
        <f>G49+G50+G51</f>
        <v>9365</v>
      </c>
      <c r="H48" s="25">
        <f>H49+H50+H51</f>
        <v>3812.2999999999997</v>
      </c>
      <c r="I48" s="21">
        <f t="shared" si="0"/>
        <v>40.707955152162306</v>
      </c>
    </row>
    <row r="49" spans="1:9" ht="12.75">
      <c r="A49" s="19"/>
      <c r="B49" s="17" t="s">
        <v>295</v>
      </c>
      <c r="C49" s="18" t="s">
        <v>370</v>
      </c>
      <c r="D49" s="18" t="s">
        <v>388</v>
      </c>
      <c r="E49" s="19" t="s">
        <v>390</v>
      </c>
      <c r="F49" s="19">
        <v>110</v>
      </c>
      <c r="G49" s="25">
        <v>8803</v>
      </c>
      <c r="H49" s="25">
        <v>3546.6</v>
      </c>
      <c r="I49" s="21">
        <f t="shared" si="0"/>
        <v>40.28853799840964</v>
      </c>
    </row>
    <row r="50" spans="1:9" ht="24">
      <c r="A50" s="19"/>
      <c r="B50" s="17" t="s">
        <v>288</v>
      </c>
      <c r="C50" s="18" t="s">
        <v>370</v>
      </c>
      <c r="D50" s="18" t="s">
        <v>388</v>
      </c>
      <c r="E50" s="19" t="s">
        <v>390</v>
      </c>
      <c r="F50" s="19">
        <v>240</v>
      </c>
      <c r="G50" s="25">
        <v>562</v>
      </c>
      <c r="H50" s="25">
        <v>265.7</v>
      </c>
      <c r="I50" s="21">
        <f t="shared" si="0"/>
        <v>47.27758007117438</v>
      </c>
    </row>
    <row r="51" spans="1:9" ht="12.75" hidden="1">
      <c r="A51" s="19"/>
      <c r="B51" s="17" t="s">
        <v>290</v>
      </c>
      <c r="C51" s="18" t="s">
        <v>370</v>
      </c>
      <c r="D51" s="18" t="s">
        <v>388</v>
      </c>
      <c r="E51" s="19" t="s">
        <v>390</v>
      </c>
      <c r="F51" s="19">
        <v>850</v>
      </c>
      <c r="G51" s="25">
        <v>0</v>
      </c>
      <c r="H51" s="25">
        <v>0</v>
      </c>
      <c r="I51" s="21" t="e">
        <f t="shared" si="0"/>
        <v>#DIV/0!</v>
      </c>
    </row>
    <row r="52" spans="1:9" ht="48">
      <c r="A52" s="19"/>
      <c r="B52" s="17" t="s">
        <v>455</v>
      </c>
      <c r="C52" s="18" t="s">
        <v>370</v>
      </c>
      <c r="D52" s="18" t="s">
        <v>388</v>
      </c>
      <c r="E52" s="19" t="s">
        <v>391</v>
      </c>
      <c r="F52" s="19"/>
      <c r="G52" s="25">
        <f>G53+G54+G56+G55</f>
        <v>68853.5</v>
      </c>
      <c r="H52" s="25">
        <f>H53+H54+H56+H55</f>
        <v>29750</v>
      </c>
      <c r="I52" s="21">
        <f t="shared" si="0"/>
        <v>43.20768007436078</v>
      </c>
    </row>
    <row r="53" spans="1:9" ht="12.75">
      <c r="A53" s="19"/>
      <c r="B53" s="17" t="s">
        <v>295</v>
      </c>
      <c r="C53" s="18" t="s">
        <v>370</v>
      </c>
      <c r="D53" s="18" t="s">
        <v>388</v>
      </c>
      <c r="E53" s="19" t="s">
        <v>391</v>
      </c>
      <c r="F53" s="19">
        <v>110</v>
      </c>
      <c r="G53" s="25">
        <v>52310.8</v>
      </c>
      <c r="H53" s="25">
        <v>21451</v>
      </c>
      <c r="I53" s="21">
        <f t="shared" si="0"/>
        <v>41.00682841784106</v>
      </c>
    </row>
    <row r="54" spans="1:9" ht="24">
      <c r="A54" s="19"/>
      <c r="B54" s="17" t="s">
        <v>288</v>
      </c>
      <c r="C54" s="18" t="s">
        <v>370</v>
      </c>
      <c r="D54" s="18" t="s">
        <v>388</v>
      </c>
      <c r="E54" s="19" t="s">
        <v>391</v>
      </c>
      <c r="F54" s="19">
        <v>240</v>
      </c>
      <c r="G54" s="25">
        <v>16092.7</v>
      </c>
      <c r="H54" s="25">
        <v>8146.3</v>
      </c>
      <c r="I54" s="21">
        <f t="shared" si="0"/>
        <v>50.62108906522833</v>
      </c>
    </row>
    <row r="55" spans="1:9" ht="12.75" hidden="1">
      <c r="A55" s="19"/>
      <c r="B55" s="17" t="s">
        <v>296</v>
      </c>
      <c r="C55" s="18" t="s">
        <v>370</v>
      </c>
      <c r="D55" s="18" t="s">
        <v>388</v>
      </c>
      <c r="E55" s="19" t="s">
        <v>391</v>
      </c>
      <c r="F55" s="19">
        <v>410</v>
      </c>
      <c r="G55" s="25">
        <v>0</v>
      </c>
      <c r="H55" s="25">
        <v>0</v>
      </c>
      <c r="I55" s="21" t="e">
        <f t="shared" si="0"/>
        <v>#DIV/0!</v>
      </c>
    </row>
    <row r="56" spans="1:9" ht="12.75">
      <c r="A56" s="19"/>
      <c r="B56" s="17" t="s">
        <v>290</v>
      </c>
      <c r="C56" s="18" t="s">
        <v>370</v>
      </c>
      <c r="D56" s="18" t="s">
        <v>388</v>
      </c>
      <c r="E56" s="19" t="s">
        <v>391</v>
      </c>
      <c r="F56" s="19">
        <v>850</v>
      </c>
      <c r="G56" s="25">
        <v>450</v>
      </c>
      <c r="H56" s="25">
        <v>152.7</v>
      </c>
      <c r="I56" s="21">
        <f t="shared" si="0"/>
        <v>33.93333333333333</v>
      </c>
    </row>
    <row r="57" spans="1:9" ht="39.75" customHeight="1">
      <c r="A57" s="19"/>
      <c r="B57" s="17" t="s">
        <v>456</v>
      </c>
      <c r="C57" s="18" t="s">
        <v>370</v>
      </c>
      <c r="D57" s="18" t="s">
        <v>388</v>
      </c>
      <c r="E57" s="19" t="s">
        <v>392</v>
      </c>
      <c r="F57" s="19"/>
      <c r="G57" s="25">
        <f>G58+G59</f>
        <v>3730.2000000000003</v>
      </c>
      <c r="H57" s="25">
        <f>H58+H59</f>
        <v>1854.7</v>
      </c>
      <c r="I57" s="21">
        <f t="shared" si="0"/>
        <v>49.721194574017474</v>
      </c>
    </row>
    <row r="58" spans="1:9" ht="24">
      <c r="A58" s="19"/>
      <c r="B58" s="17" t="s">
        <v>288</v>
      </c>
      <c r="C58" s="18" t="s">
        <v>370</v>
      </c>
      <c r="D58" s="18" t="s">
        <v>388</v>
      </c>
      <c r="E58" s="19" t="s">
        <v>392</v>
      </c>
      <c r="F58" s="19">
        <v>240</v>
      </c>
      <c r="G58" s="25">
        <v>3662.3</v>
      </c>
      <c r="H58" s="25">
        <v>1786.8</v>
      </c>
      <c r="I58" s="21">
        <f t="shared" si="0"/>
        <v>48.789012369276136</v>
      </c>
    </row>
    <row r="59" spans="1:9" ht="12.75">
      <c r="A59" s="19"/>
      <c r="B59" s="17" t="s">
        <v>290</v>
      </c>
      <c r="C59" s="18" t="s">
        <v>370</v>
      </c>
      <c r="D59" s="18" t="s">
        <v>388</v>
      </c>
      <c r="E59" s="19" t="s">
        <v>392</v>
      </c>
      <c r="F59" s="19">
        <v>850</v>
      </c>
      <c r="G59" s="25">
        <v>67.9</v>
      </c>
      <c r="H59" s="25">
        <v>67.9</v>
      </c>
      <c r="I59" s="21">
        <f t="shared" si="0"/>
        <v>100</v>
      </c>
    </row>
    <row r="60" spans="1:9" ht="48">
      <c r="A60" s="19"/>
      <c r="B60" s="17" t="s">
        <v>393</v>
      </c>
      <c r="C60" s="18" t="s">
        <v>370</v>
      </c>
      <c r="D60" s="18" t="s">
        <v>388</v>
      </c>
      <c r="E60" s="19" t="s">
        <v>394</v>
      </c>
      <c r="F60" s="19"/>
      <c r="G60" s="25">
        <f>G61+G62+G63</f>
        <v>4790.2</v>
      </c>
      <c r="H60" s="25">
        <f>H61+H62+H63</f>
        <v>1774</v>
      </c>
      <c r="I60" s="21">
        <f t="shared" si="0"/>
        <v>37.03394430295186</v>
      </c>
    </row>
    <row r="61" spans="1:9" ht="12.75">
      <c r="A61" s="19"/>
      <c r="B61" s="17" t="s">
        <v>295</v>
      </c>
      <c r="C61" s="18" t="s">
        <v>370</v>
      </c>
      <c r="D61" s="18" t="s">
        <v>388</v>
      </c>
      <c r="E61" s="19" t="s">
        <v>394</v>
      </c>
      <c r="F61" s="19">
        <v>110</v>
      </c>
      <c r="G61" s="25">
        <v>4616.3</v>
      </c>
      <c r="H61" s="25">
        <v>1738.7</v>
      </c>
      <c r="I61" s="21">
        <f t="shared" si="0"/>
        <v>37.66436323462513</v>
      </c>
    </row>
    <row r="62" spans="1:9" ht="24">
      <c r="A62" s="19"/>
      <c r="B62" s="17" t="s">
        <v>288</v>
      </c>
      <c r="C62" s="18" t="s">
        <v>370</v>
      </c>
      <c r="D62" s="18" t="s">
        <v>388</v>
      </c>
      <c r="E62" s="19" t="s">
        <v>394</v>
      </c>
      <c r="F62" s="19">
        <v>240</v>
      </c>
      <c r="G62" s="25">
        <v>113.9</v>
      </c>
      <c r="H62" s="25">
        <v>5.3</v>
      </c>
      <c r="I62" s="21">
        <f t="shared" si="0"/>
        <v>4.653204565408252</v>
      </c>
    </row>
    <row r="63" spans="1:9" ht="12.75">
      <c r="A63" s="19"/>
      <c r="B63" s="17" t="s">
        <v>290</v>
      </c>
      <c r="C63" s="18" t="s">
        <v>370</v>
      </c>
      <c r="D63" s="18" t="s">
        <v>388</v>
      </c>
      <c r="E63" s="19" t="s">
        <v>394</v>
      </c>
      <c r="F63" s="19">
        <v>850</v>
      </c>
      <c r="G63" s="25">
        <v>60</v>
      </c>
      <c r="H63" s="25">
        <v>30</v>
      </c>
      <c r="I63" s="21">
        <f t="shared" si="0"/>
        <v>50</v>
      </c>
    </row>
    <row r="64" spans="1:9" ht="36">
      <c r="A64" s="19"/>
      <c r="B64" s="17" t="s">
        <v>457</v>
      </c>
      <c r="C64" s="18" t="s">
        <v>370</v>
      </c>
      <c r="D64" s="18" t="s">
        <v>388</v>
      </c>
      <c r="E64" s="19" t="s">
        <v>395</v>
      </c>
      <c r="F64" s="19"/>
      <c r="G64" s="25">
        <f>G65</f>
        <v>125</v>
      </c>
      <c r="H64" s="25">
        <f>H65</f>
        <v>125</v>
      </c>
      <c r="I64" s="21">
        <f t="shared" si="0"/>
        <v>100</v>
      </c>
    </row>
    <row r="65" spans="1:9" ht="24">
      <c r="A65" s="19"/>
      <c r="B65" s="17" t="s">
        <v>396</v>
      </c>
      <c r="C65" s="18" t="s">
        <v>370</v>
      </c>
      <c r="D65" s="18" t="s">
        <v>388</v>
      </c>
      <c r="E65" s="19" t="s">
        <v>395</v>
      </c>
      <c r="F65" s="19">
        <v>630</v>
      </c>
      <c r="G65" s="25">
        <v>125</v>
      </c>
      <c r="H65" s="25">
        <v>125</v>
      </c>
      <c r="I65" s="21">
        <f t="shared" si="0"/>
        <v>100</v>
      </c>
    </row>
    <row r="66" spans="1:9" ht="39.75" customHeight="1">
      <c r="A66" s="19"/>
      <c r="B66" s="17" t="s">
        <v>458</v>
      </c>
      <c r="C66" s="18" t="s">
        <v>370</v>
      </c>
      <c r="D66" s="18" t="s">
        <v>388</v>
      </c>
      <c r="E66" s="19" t="s">
        <v>414</v>
      </c>
      <c r="F66" s="19"/>
      <c r="G66" s="25">
        <f>G67</f>
        <v>209.6</v>
      </c>
      <c r="H66" s="25">
        <f>H67</f>
        <v>0</v>
      </c>
      <c r="I66" s="21">
        <f>SUM(H66/G66*100)</f>
        <v>0</v>
      </c>
    </row>
    <row r="67" spans="1:9" ht="24">
      <c r="A67" s="19"/>
      <c r="B67" s="17" t="s">
        <v>288</v>
      </c>
      <c r="C67" s="18" t="s">
        <v>370</v>
      </c>
      <c r="D67" s="18" t="s">
        <v>388</v>
      </c>
      <c r="E67" s="19" t="s">
        <v>414</v>
      </c>
      <c r="F67" s="19">
        <v>240</v>
      </c>
      <c r="G67" s="25">
        <v>209.6</v>
      </c>
      <c r="H67" s="25">
        <v>0</v>
      </c>
      <c r="I67" s="21">
        <f>SUM(H67/G67*100)</f>
        <v>0</v>
      </c>
    </row>
    <row r="68" spans="1:9" ht="12.75">
      <c r="A68" s="19"/>
      <c r="B68" s="17" t="s">
        <v>297</v>
      </c>
      <c r="C68" s="18" t="s">
        <v>379</v>
      </c>
      <c r="D68" s="18" t="s">
        <v>382</v>
      </c>
      <c r="E68" s="19"/>
      <c r="F68" s="19"/>
      <c r="G68" s="25">
        <f>G69</f>
        <v>131</v>
      </c>
      <c r="H68" s="25">
        <f>H69</f>
        <v>37.6</v>
      </c>
      <c r="I68" s="21">
        <f t="shared" si="0"/>
        <v>28.702290076335878</v>
      </c>
    </row>
    <row r="69" spans="1:9" ht="36">
      <c r="A69" s="19"/>
      <c r="B69" s="17" t="s">
        <v>397</v>
      </c>
      <c r="C69" s="18" t="s">
        <v>379</v>
      </c>
      <c r="D69" s="18" t="s">
        <v>382</v>
      </c>
      <c r="E69" s="19" t="s">
        <v>398</v>
      </c>
      <c r="F69" s="19"/>
      <c r="G69" s="25">
        <f>G70</f>
        <v>131</v>
      </c>
      <c r="H69" s="25">
        <f>H70</f>
        <v>37.6</v>
      </c>
      <c r="I69" s="21">
        <f t="shared" si="0"/>
        <v>28.702290076335878</v>
      </c>
    </row>
    <row r="70" spans="1:9" ht="24">
      <c r="A70" s="19"/>
      <c r="B70" s="17" t="s">
        <v>288</v>
      </c>
      <c r="C70" s="18" t="s">
        <v>379</v>
      </c>
      <c r="D70" s="18" t="s">
        <v>382</v>
      </c>
      <c r="E70" s="19" t="s">
        <v>398</v>
      </c>
      <c r="F70" s="19">
        <v>240</v>
      </c>
      <c r="G70" s="25">
        <v>131</v>
      </c>
      <c r="H70" s="25">
        <v>37.6</v>
      </c>
      <c r="I70" s="21">
        <f t="shared" si="0"/>
        <v>28.702290076335878</v>
      </c>
    </row>
    <row r="71" spans="1:9" s="49" customFormat="1" ht="24">
      <c r="A71" s="34"/>
      <c r="B71" s="35" t="s">
        <v>459</v>
      </c>
      <c r="C71" s="36" t="s">
        <v>371</v>
      </c>
      <c r="D71" s="36" t="s">
        <v>408</v>
      </c>
      <c r="E71" s="34"/>
      <c r="F71" s="34"/>
      <c r="G71" s="25">
        <f>G72+G76</f>
        <v>3892.7999999999997</v>
      </c>
      <c r="H71" s="25">
        <f>H72+H76</f>
        <v>1745.1000000000001</v>
      </c>
      <c r="I71" s="48">
        <f t="shared" si="0"/>
        <v>44.82891491985204</v>
      </c>
    </row>
    <row r="72" spans="1:9" ht="48">
      <c r="A72" s="19"/>
      <c r="B72" s="17" t="s">
        <v>400</v>
      </c>
      <c r="C72" s="18" t="s">
        <v>371</v>
      </c>
      <c r="D72" s="18" t="s">
        <v>408</v>
      </c>
      <c r="E72" s="19" t="s">
        <v>401</v>
      </c>
      <c r="F72" s="19"/>
      <c r="G72" s="25">
        <f>G73+G74+G75</f>
        <v>3792.7999999999997</v>
      </c>
      <c r="H72" s="25">
        <f>H73+H74+H75</f>
        <v>1645.1000000000001</v>
      </c>
      <c r="I72" s="21">
        <f t="shared" si="0"/>
        <v>43.37428812486818</v>
      </c>
    </row>
    <row r="73" spans="1:9" ht="12.75">
      <c r="A73" s="19"/>
      <c r="B73" s="17" t="s">
        <v>295</v>
      </c>
      <c r="C73" s="18" t="s">
        <v>371</v>
      </c>
      <c r="D73" s="18" t="s">
        <v>408</v>
      </c>
      <c r="E73" s="19" t="s">
        <v>401</v>
      </c>
      <c r="F73" s="19">
        <v>110</v>
      </c>
      <c r="G73" s="25">
        <v>2740.2</v>
      </c>
      <c r="H73" s="25">
        <v>1233.7</v>
      </c>
      <c r="I73" s="21">
        <f t="shared" si="0"/>
        <v>45.02226114882126</v>
      </c>
    </row>
    <row r="74" spans="1:9" ht="24">
      <c r="A74" s="19"/>
      <c r="B74" s="17" t="s">
        <v>288</v>
      </c>
      <c r="C74" s="18" t="s">
        <v>371</v>
      </c>
      <c r="D74" s="18" t="s">
        <v>408</v>
      </c>
      <c r="E74" s="19" t="s">
        <v>401</v>
      </c>
      <c r="F74" s="19">
        <v>240</v>
      </c>
      <c r="G74" s="25">
        <v>552.6</v>
      </c>
      <c r="H74" s="25">
        <v>231.4</v>
      </c>
      <c r="I74" s="21">
        <f t="shared" si="0"/>
        <v>41.8747737965979</v>
      </c>
    </row>
    <row r="75" spans="1:9" s="49" customFormat="1" ht="12.75">
      <c r="A75" s="34"/>
      <c r="B75" s="35" t="s">
        <v>460</v>
      </c>
      <c r="C75" s="36" t="s">
        <v>371</v>
      </c>
      <c r="D75" s="36" t="s">
        <v>408</v>
      </c>
      <c r="E75" s="34" t="s">
        <v>401</v>
      </c>
      <c r="F75" s="34">
        <v>360</v>
      </c>
      <c r="G75" s="25">
        <v>500</v>
      </c>
      <c r="H75" s="25">
        <v>180</v>
      </c>
      <c r="I75" s="48">
        <f t="shared" si="0"/>
        <v>36</v>
      </c>
    </row>
    <row r="76" spans="1:9" s="49" customFormat="1" ht="12.75">
      <c r="A76" s="34"/>
      <c r="B76" s="35" t="s">
        <v>461</v>
      </c>
      <c r="C76" s="36" t="s">
        <v>371</v>
      </c>
      <c r="D76" s="36" t="s">
        <v>408</v>
      </c>
      <c r="E76" s="34" t="s">
        <v>373</v>
      </c>
      <c r="F76" s="34"/>
      <c r="G76" s="25">
        <f>SUM(G77)</f>
        <v>100</v>
      </c>
      <c r="H76" s="25">
        <f>SUM(H77)</f>
        <v>100</v>
      </c>
      <c r="I76" s="48">
        <f t="shared" si="0"/>
        <v>100</v>
      </c>
    </row>
    <row r="77" spans="1:9" ht="12.75">
      <c r="A77" s="19"/>
      <c r="B77" s="17" t="s">
        <v>290</v>
      </c>
      <c r="C77" s="18" t="s">
        <v>371</v>
      </c>
      <c r="D77" s="18" t="s">
        <v>408</v>
      </c>
      <c r="E77" s="19" t="s">
        <v>373</v>
      </c>
      <c r="F77" s="19">
        <v>850</v>
      </c>
      <c r="G77" s="25">
        <v>100</v>
      </c>
      <c r="H77" s="25">
        <v>100</v>
      </c>
      <c r="I77" s="21">
        <f aca="true" t="shared" si="1" ref="I77:I165">SUM(H77/G77*100)</f>
        <v>100</v>
      </c>
    </row>
    <row r="78" spans="1:9" ht="24">
      <c r="A78" s="19"/>
      <c r="B78" s="17" t="s">
        <v>298</v>
      </c>
      <c r="C78" s="18" t="s">
        <v>371</v>
      </c>
      <c r="D78" s="18" t="s">
        <v>402</v>
      </c>
      <c r="E78" s="19"/>
      <c r="F78" s="19"/>
      <c r="G78" s="25">
        <f>SUM(G79)</f>
        <v>155</v>
      </c>
      <c r="H78" s="25">
        <f>SUM(H79)</f>
        <v>0</v>
      </c>
      <c r="I78" s="21">
        <f t="shared" si="1"/>
        <v>0</v>
      </c>
    </row>
    <row r="79" spans="1:9" ht="36">
      <c r="A79" s="19"/>
      <c r="B79" s="17" t="s">
        <v>462</v>
      </c>
      <c r="C79" s="18" t="s">
        <v>371</v>
      </c>
      <c r="D79" s="18" t="s">
        <v>402</v>
      </c>
      <c r="E79" s="19" t="s">
        <v>403</v>
      </c>
      <c r="F79" s="19"/>
      <c r="G79" s="25">
        <f>SUM(G80)</f>
        <v>155</v>
      </c>
      <c r="H79" s="25">
        <f>SUM(H80)</f>
        <v>0</v>
      </c>
      <c r="I79" s="21">
        <f t="shared" si="1"/>
        <v>0</v>
      </c>
    </row>
    <row r="80" spans="1:9" ht="24">
      <c r="A80" s="19"/>
      <c r="B80" s="17" t="s">
        <v>288</v>
      </c>
      <c r="C80" s="18" t="s">
        <v>371</v>
      </c>
      <c r="D80" s="18" t="s">
        <v>402</v>
      </c>
      <c r="E80" s="19" t="s">
        <v>403</v>
      </c>
      <c r="F80" s="19">
        <v>240</v>
      </c>
      <c r="G80" s="25">
        <v>155</v>
      </c>
      <c r="H80" s="25">
        <v>0</v>
      </c>
      <c r="I80" s="21">
        <f t="shared" si="1"/>
        <v>0</v>
      </c>
    </row>
    <row r="81" spans="1:9" ht="12.75">
      <c r="A81" s="19"/>
      <c r="B81" s="17" t="s">
        <v>299</v>
      </c>
      <c r="C81" s="18" t="s">
        <v>382</v>
      </c>
      <c r="D81" s="18" t="s">
        <v>386</v>
      </c>
      <c r="E81" s="19"/>
      <c r="F81" s="19"/>
      <c r="G81" s="25">
        <f>G82+G86</f>
        <v>14175.699999999999</v>
      </c>
      <c r="H81" s="25">
        <f>H82+H86</f>
        <v>5217.3</v>
      </c>
      <c r="I81" s="21">
        <f t="shared" si="1"/>
        <v>36.80453169861101</v>
      </c>
    </row>
    <row r="82" spans="1:9" ht="48">
      <c r="A82" s="19"/>
      <c r="B82" s="17" t="s">
        <v>463</v>
      </c>
      <c r="C82" s="18" t="s">
        <v>382</v>
      </c>
      <c r="D82" s="18" t="s">
        <v>386</v>
      </c>
      <c r="E82" s="19" t="s">
        <v>405</v>
      </c>
      <c r="F82" s="19"/>
      <c r="G82" s="25">
        <f>G83+G84+G85</f>
        <v>13333.099999999999</v>
      </c>
      <c r="H82" s="25">
        <f>H83+H84+H85</f>
        <v>4812.1</v>
      </c>
      <c r="I82" s="21">
        <f t="shared" si="1"/>
        <v>36.09138159917799</v>
      </c>
    </row>
    <row r="83" spans="1:9" ht="12.75">
      <c r="A83" s="19"/>
      <c r="B83" s="17" t="s">
        <v>295</v>
      </c>
      <c r="C83" s="18" t="s">
        <v>382</v>
      </c>
      <c r="D83" s="18" t="s">
        <v>386</v>
      </c>
      <c r="E83" s="19" t="s">
        <v>405</v>
      </c>
      <c r="F83" s="19">
        <v>110</v>
      </c>
      <c r="G83" s="25">
        <v>5502.9</v>
      </c>
      <c r="H83" s="25">
        <v>1979.1</v>
      </c>
      <c r="I83" s="21">
        <f t="shared" si="1"/>
        <v>35.96467317232732</v>
      </c>
    </row>
    <row r="84" spans="1:9" ht="24">
      <c r="A84" s="19"/>
      <c r="B84" s="17" t="s">
        <v>288</v>
      </c>
      <c r="C84" s="18" t="s">
        <v>382</v>
      </c>
      <c r="D84" s="18" t="s">
        <v>386</v>
      </c>
      <c r="E84" s="19" t="s">
        <v>405</v>
      </c>
      <c r="F84" s="19">
        <v>240</v>
      </c>
      <c r="G84" s="25">
        <v>837.8</v>
      </c>
      <c r="H84" s="25">
        <v>109.9</v>
      </c>
      <c r="I84" s="21">
        <f t="shared" si="1"/>
        <v>13.117689185963238</v>
      </c>
    </row>
    <row r="85" spans="1:9" ht="36">
      <c r="A85" s="19"/>
      <c r="B85" s="17" t="s">
        <v>300</v>
      </c>
      <c r="C85" s="18" t="s">
        <v>382</v>
      </c>
      <c r="D85" s="18" t="s">
        <v>386</v>
      </c>
      <c r="E85" s="19" t="s">
        <v>405</v>
      </c>
      <c r="F85" s="19">
        <v>810</v>
      </c>
      <c r="G85" s="25">
        <v>6992.4</v>
      </c>
      <c r="H85" s="25">
        <v>2723.1</v>
      </c>
      <c r="I85" s="21">
        <f t="shared" si="1"/>
        <v>38.94371031405527</v>
      </c>
    </row>
    <row r="86" spans="1:9" ht="36">
      <c r="A86" s="19"/>
      <c r="B86" s="17" t="s">
        <v>452</v>
      </c>
      <c r="C86" s="18" t="s">
        <v>382</v>
      </c>
      <c r="D86" s="18" t="s">
        <v>386</v>
      </c>
      <c r="E86" s="19" t="s">
        <v>385</v>
      </c>
      <c r="F86" s="19"/>
      <c r="G86" s="25">
        <f>G87</f>
        <v>842.6</v>
      </c>
      <c r="H86" s="25">
        <f>H87</f>
        <v>405.2</v>
      </c>
      <c r="I86" s="21">
        <f>SUM(H86/G86*100)</f>
        <v>48.08924756705436</v>
      </c>
    </row>
    <row r="87" spans="1:9" ht="24">
      <c r="A87" s="19"/>
      <c r="B87" s="17" t="s">
        <v>288</v>
      </c>
      <c r="C87" s="18" t="s">
        <v>382</v>
      </c>
      <c r="D87" s="18" t="s">
        <v>386</v>
      </c>
      <c r="E87" s="19" t="s">
        <v>385</v>
      </c>
      <c r="F87" s="19">
        <v>240</v>
      </c>
      <c r="G87" s="25">
        <v>842.6</v>
      </c>
      <c r="H87" s="25">
        <v>405.2</v>
      </c>
      <c r="I87" s="21">
        <f>SUM(H87/G87*100)</f>
        <v>48.08924756705436</v>
      </c>
    </row>
    <row r="88" spans="1:9" ht="12.75">
      <c r="A88" s="19"/>
      <c r="B88" s="17" t="s">
        <v>301</v>
      </c>
      <c r="C88" s="18" t="s">
        <v>382</v>
      </c>
      <c r="D88" s="18" t="s">
        <v>399</v>
      </c>
      <c r="E88" s="19"/>
      <c r="F88" s="19"/>
      <c r="G88" s="25">
        <f>G89+G93+G91</f>
        <v>6870.5</v>
      </c>
      <c r="H88" s="25">
        <f>H89+H93+H91</f>
        <v>41</v>
      </c>
      <c r="I88" s="21">
        <f t="shared" si="1"/>
        <v>0.5967542391383451</v>
      </c>
    </row>
    <row r="89" spans="1:9" ht="36">
      <c r="A89" s="19"/>
      <c r="B89" s="17" t="s">
        <v>464</v>
      </c>
      <c r="C89" s="18" t="s">
        <v>382</v>
      </c>
      <c r="D89" s="18" t="s">
        <v>399</v>
      </c>
      <c r="E89" s="19" t="s">
        <v>406</v>
      </c>
      <c r="F89" s="19"/>
      <c r="G89" s="25">
        <f>G90</f>
        <v>6815.5</v>
      </c>
      <c r="H89" s="25">
        <f>H90</f>
        <v>0</v>
      </c>
      <c r="I89" s="21">
        <f t="shared" si="1"/>
        <v>0</v>
      </c>
    </row>
    <row r="90" spans="1:9" ht="24">
      <c r="A90" s="19"/>
      <c r="B90" s="17" t="s">
        <v>288</v>
      </c>
      <c r="C90" s="18" t="s">
        <v>382</v>
      </c>
      <c r="D90" s="18" t="s">
        <v>399</v>
      </c>
      <c r="E90" s="19" t="s">
        <v>406</v>
      </c>
      <c r="F90" s="19">
        <v>240</v>
      </c>
      <c r="G90" s="25">
        <v>6815.5</v>
      </c>
      <c r="H90" s="25">
        <v>0</v>
      </c>
      <c r="I90" s="21">
        <f t="shared" si="1"/>
        <v>0</v>
      </c>
    </row>
    <row r="91" spans="1:9" ht="36" hidden="1">
      <c r="A91" s="19"/>
      <c r="B91" s="17" t="s">
        <v>302</v>
      </c>
      <c r="C91" s="18" t="s">
        <v>382</v>
      </c>
      <c r="D91" s="18" t="s">
        <v>399</v>
      </c>
      <c r="E91" s="19" t="s">
        <v>443</v>
      </c>
      <c r="F91" s="19"/>
      <c r="G91" s="25">
        <f>G92</f>
        <v>0</v>
      </c>
      <c r="H91" s="25">
        <f>H92</f>
        <v>0</v>
      </c>
      <c r="I91" s="21" t="e">
        <f>SUM(H91/G91*100)</f>
        <v>#DIV/0!</v>
      </c>
    </row>
    <row r="92" spans="1:9" ht="24" hidden="1">
      <c r="A92" s="19"/>
      <c r="B92" s="17" t="s">
        <v>288</v>
      </c>
      <c r="C92" s="18" t="s">
        <v>382</v>
      </c>
      <c r="D92" s="18" t="s">
        <v>399</v>
      </c>
      <c r="E92" s="19" t="s">
        <v>443</v>
      </c>
      <c r="F92" s="19">
        <v>240</v>
      </c>
      <c r="G92" s="25">
        <v>0</v>
      </c>
      <c r="H92" s="25">
        <v>0</v>
      </c>
      <c r="I92" s="21" t="e">
        <f>SUM(H92/G92*100)</f>
        <v>#DIV/0!</v>
      </c>
    </row>
    <row r="93" spans="1:9" ht="36">
      <c r="A93" s="19"/>
      <c r="B93" s="17" t="s">
        <v>465</v>
      </c>
      <c r="C93" s="18" t="s">
        <v>382</v>
      </c>
      <c r="D93" s="18" t="s">
        <v>399</v>
      </c>
      <c r="E93" s="19" t="s">
        <v>407</v>
      </c>
      <c r="F93" s="19"/>
      <c r="G93" s="25">
        <f>G94</f>
        <v>55</v>
      </c>
      <c r="H93" s="25">
        <f>H94</f>
        <v>41</v>
      </c>
      <c r="I93" s="21">
        <f t="shared" si="1"/>
        <v>74.54545454545455</v>
      </c>
    </row>
    <row r="94" spans="1:9" ht="24">
      <c r="A94" s="19"/>
      <c r="B94" s="17" t="s">
        <v>288</v>
      </c>
      <c r="C94" s="18" t="s">
        <v>382</v>
      </c>
      <c r="D94" s="18" t="s">
        <v>399</v>
      </c>
      <c r="E94" s="19" t="s">
        <v>407</v>
      </c>
      <c r="F94" s="19">
        <v>240</v>
      </c>
      <c r="G94" s="25">
        <v>55</v>
      </c>
      <c r="H94" s="25">
        <v>41</v>
      </c>
      <c r="I94" s="21">
        <f t="shared" si="1"/>
        <v>74.54545454545455</v>
      </c>
    </row>
    <row r="95" spans="1:9" ht="12.75">
      <c r="A95" s="19"/>
      <c r="B95" s="17" t="s">
        <v>303</v>
      </c>
      <c r="C95" s="18" t="s">
        <v>382</v>
      </c>
      <c r="D95" s="18" t="s">
        <v>408</v>
      </c>
      <c r="E95" s="19"/>
      <c r="F95" s="19"/>
      <c r="G95" s="25">
        <f>G96</f>
        <v>100</v>
      </c>
      <c r="H95" s="25">
        <f>H96</f>
        <v>0</v>
      </c>
      <c r="I95" s="21">
        <f t="shared" si="1"/>
        <v>0</v>
      </c>
    </row>
    <row r="96" spans="1:9" ht="24">
      <c r="A96" s="19"/>
      <c r="B96" s="17" t="s">
        <v>466</v>
      </c>
      <c r="C96" s="18" t="s">
        <v>382</v>
      </c>
      <c r="D96" s="18" t="s">
        <v>408</v>
      </c>
      <c r="E96" s="19" t="s">
        <v>409</v>
      </c>
      <c r="F96" s="19"/>
      <c r="G96" s="25">
        <f>G97</f>
        <v>100</v>
      </c>
      <c r="H96" s="25">
        <f>H97</f>
        <v>0</v>
      </c>
      <c r="I96" s="21">
        <f t="shared" si="1"/>
        <v>0</v>
      </c>
    </row>
    <row r="97" spans="1:9" ht="24">
      <c r="A97" s="19"/>
      <c r="B97" s="17" t="s">
        <v>288</v>
      </c>
      <c r="C97" s="18" t="s">
        <v>382</v>
      </c>
      <c r="D97" s="18" t="s">
        <v>408</v>
      </c>
      <c r="E97" s="19" t="s">
        <v>409</v>
      </c>
      <c r="F97" s="19">
        <v>240</v>
      </c>
      <c r="G97" s="25">
        <v>100</v>
      </c>
      <c r="H97" s="25">
        <v>0</v>
      </c>
      <c r="I97" s="21">
        <f t="shared" si="1"/>
        <v>0</v>
      </c>
    </row>
    <row r="98" spans="1:9" ht="12.75">
      <c r="A98" s="19"/>
      <c r="B98" s="17" t="s">
        <v>305</v>
      </c>
      <c r="C98" s="18" t="s">
        <v>382</v>
      </c>
      <c r="D98" s="18" t="s">
        <v>410</v>
      </c>
      <c r="E98" s="19"/>
      <c r="F98" s="19"/>
      <c r="G98" s="25">
        <f>G101+G99</f>
        <v>100</v>
      </c>
      <c r="H98" s="25">
        <f>H101+H99</f>
        <v>0</v>
      </c>
      <c r="I98" s="21">
        <f t="shared" si="1"/>
        <v>0</v>
      </c>
    </row>
    <row r="99" spans="1:9" ht="48" hidden="1">
      <c r="A99" s="19"/>
      <c r="B99" s="35" t="s">
        <v>444</v>
      </c>
      <c r="C99" s="18" t="s">
        <v>382</v>
      </c>
      <c r="D99" s="18" t="s">
        <v>410</v>
      </c>
      <c r="E99" s="19" t="s">
        <v>383</v>
      </c>
      <c r="F99" s="19"/>
      <c r="G99" s="25">
        <f>G100</f>
        <v>0</v>
      </c>
      <c r="H99" s="25">
        <f>H100</f>
        <v>0</v>
      </c>
      <c r="I99" s="21" t="e">
        <f>SUM(H99/G99*100)</f>
        <v>#DIV/0!</v>
      </c>
    </row>
    <row r="100" spans="1:9" ht="24" hidden="1">
      <c r="A100" s="19"/>
      <c r="B100" s="17" t="s">
        <v>288</v>
      </c>
      <c r="C100" s="18" t="s">
        <v>382</v>
      </c>
      <c r="D100" s="18" t="s">
        <v>410</v>
      </c>
      <c r="E100" s="19" t="s">
        <v>383</v>
      </c>
      <c r="F100" s="19">
        <v>240</v>
      </c>
      <c r="G100" s="25">
        <v>0</v>
      </c>
      <c r="H100" s="25">
        <v>0</v>
      </c>
      <c r="I100" s="21" t="e">
        <f>SUM(H100/G100*100)</f>
        <v>#DIV/0!</v>
      </c>
    </row>
    <row r="101" spans="1:9" ht="36">
      <c r="A101" s="19"/>
      <c r="B101" s="17" t="s">
        <v>467</v>
      </c>
      <c r="C101" s="18" t="s">
        <v>382</v>
      </c>
      <c r="D101" s="18" t="s">
        <v>410</v>
      </c>
      <c r="E101" s="19" t="s">
        <v>411</v>
      </c>
      <c r="F101" s="19"/>
      <c r="G101" s="25">
        <f>G102</f>
        <v>100</v>
      </c>
      <c r="H101" s="25">
        <f>H102</f>
        <v>0</v>
      </c>
      <c r="I101" s="21">
        <f t="shared" si="1"/>
        <v>0</v>
      </c>
    </row>
    <row r="102" spans="1:9" ht="24">
      <c r="A102" s="19"/>
      <c r="B102" s="17" t="s">
        <v>288</v>
      </c>
      <c r="C102" s="18" t="s">
        <v>382</v>
      </c>
      <c r="D102" s="18" t="s">
        <v>410</v>
      </c>
      <c r="E102" s="19" t="s">
        <v>411</v>
      </c>
      <c r="F102" s="19">
        <v>240</v>
      </c>
      <c r="G102" s="25">
        <v>100</v>
      </c>
      <c r="H102" s="25">
        <v>0</v>
      </c>
      <c r="I102" s="21">
        <f t="shared" si="1"/>
        <v>0</v>
      </c>
    </row>
    <row r="103" spans="1:9" ht="12.75">
      <c r="A103" s="19"/>
      <c r="B103" s="17" t="s">
        <v>307</v>
      </c>
      <c r="C103" s="18" t="s">
        <v>386</v>
      </c>
      <c r="D103" s="18" t="s">
        <v>379</v>
      </c>
      <c r="E103" s="19"/>
      <c r="F103" s="19"/>
      <c r="G103" s="25">
        <f>G104</f>
        <v>89495.8</v>
      </c>
      <c r="H103" s="25">
        <f>H104</f>
        <v>25198.5</v>
      </c>
      <c r="I103" s="21">
        <f>SUM(H103/G103*100)</f>
        <v>28.156069893782725</v>
      </c>
    </row>
    <row r="104" spans="1:9" ht="30" customHeight="1">
      <c r="A104" s="19"/>
      <c r="B104" s="17" t="s">
        <v>308</v>
      </c>
      <c r="C104" s="18" t="s">
        <v>386</v>
      </c>
      <c r="D104" s="18" t="s">
        <v>379</v>
      </c>
      <c r="E104" s="19" t="s">
        <v>422</v>
      </c>
      <c r="F104" s="19"/>
      <c r="G104" s="20">
        <f>G105+G106</f>
        <v>89495.8</v>
      </c>
      <c r="H104" s="20">
        <f>H105+H106</f>
        <v>25198.5</v>
      </c>
      <c r="I104" s="21">
        <f>SUM(H104/G104*100)</f>
        <v>28.156069893782725</v>
      </c>
    </row>
    <row r="105" spans="1:9" ht="24" hidden="1">
      <c r="A105" s="19"/>
      <c r="B105" s="17" t="s">
        <v>288</v>
      </c>
      <c r="C105" s="18" t="s">
        <v>386</v>
      </c>
      <c r="D105" s="18" t="s">
        <v>379</v>
      </c>
      <c r="E105" s="19" t="s">
        <v>422</v>
      </c>
      <c r="F105" s="19">
        <v>240</v>
      </c>
      <c r="G105" s="25">
        <v>0</v>
      </c>
      <c r="H105" s="25">
        <v>0</v>
      </c>
      <c r="I105" s="21" t="e">
        <f>SUM(H105/G105*100)</f>
        <v>#DIV/0!</v>
      </c>
    </row>
    <row r="106" spans="1:9" ht="12.75">
      <c r="A106" s="19"/>
      <c r="B106" s="17" t="s">
        <v>296</v>
      </c>
      <c r="C106" s="18" t="s">
        <v>386</v>
      </c>
      <c r="D106" s="18" t="s">
        <v>379</v>
      </c>
      <c r="E106" s="19" t="s">
        <v>422</v>
      </c>
      <c r="F106" s="19">
        <v>410</v>
      </c>
      <c r="G106" s="25">
        <v>89495.8</v>
      </c>
      <c r="H106" s="25">
        <v>25198.5</v>
      </c>
      <c r="I106" s="21">
        <f>SUM(H106/G106*100)</f>
        <v>28.156069893782725</v>
      </c>
    </row>
    <row r="107" spans="1:9" ht="12.75">
      <c r="A107" s="19"/>
      <c r="B107" s="17" t="s">
        <v>309</v>
      </c>
      <c r="C107" s="18" t="s">
        <v>386</v>
      </c>
      <c r="D107" s="18" t="s">
        <v>371</v>
      </c>
      <c r="E107" s="19"/>
      <c r="F107" s="19"/>
      <c r="G107" s="25">
        <f>G108</f>
        <v>13410.1</v>
      </c>
      <c r="H107" s="25">
        <f>H108</f>
        <v>105.4</v>
      </c>
      <c r="I107" s="21">
        <f t="shared" si="1"/>
        <v>0.7859747503747176</v>
      </c>
    </row>
    <row r="108" spans="1:9" ht="36">
      <c r="A108" s="19"/>
      <c r="B108" s="17" t="s">
        <v>464</v>
      </c>
      <c r="C108" s="18" t="s">
        <v>386</v>
      </c>
      <c r="D108" s="18" t="s">
        <v>371</v>
      </c>
      <c r="E108" s="19" t="s">
        <v>406</v>
      </c>
      <c r="F108" s="19"/>
      <c r="G108" s="20">
        <f>G109</f>
        <v>13410.1</v>
      </c>
      <c r="H108" s="20">
        <f>H109</f>
        <v>105.4</v>
      </c>
      <c r="I108" s="21">
        <f t="shared" si="1"/>
        <v>0.7859747503747176</v>
      </c>
    </row>
    <row r="109" spans="1:9" ht="24">
      <c r="A109" s="19"/>
      <c r="B109" s="17" t="s">
        <v>288</v>
      </c>
      <c r="C109" s="18" t="s">
        <v>386</v>
      </c>
      <c r="D109" s="18" t="s">
        <v>371</v>
      </c>
      <c r="E109" s="19" t="s">
        <v>406</v>
      </c>
      <c r="F109" s="19">
        <v>240</v>
      </c>
      <c r="G109" s="25">
        <v>13410.1</v>
      </c>
      <c r="H109" s="25">
        <v>105.4</v>
      </c>
      <c r="I109" s="21">
        <f t="shared" si="1"/>
        <v>0.7859747503747176</v>
      </c>
    </row>
    <row r="110" spans="1:9" ht="12.75" hidden="1">
      <c r="A110" s="19"/>
      <c r="B110" s="17" t="s">
        <v>445</v>
      </c>
      <c r="C110" s="36" t="s">
        <v>386</v>
      </c>
      <c r="D110" s="36" t="s">
        <v>386</v>
      </c>
      <c r="E110" s="19"/>
      <c r="F110" s="19"/>
      <c r="G110" s="25">
        <f>SUM(G111)</f>
        <v>0</v>
      </c>
      <c r="H110" s="25">
        <f>SUM(H111)</f>
        <v>0</v>
      </c>
      <c r="I110" s="21" t="e">
        <f t="shared" si="1"/>
        <v>#DIV/0!</v>
      </c>
    </row>
    <row r="111" spans="1:9" ht="36" hidden="1">
      <c r="A111" s="34"/>
      <c r="B111" s="35" t="s">
        <v>446</v>
      </c>
      <c r="C111" s="36" t="s">
        <v>386</v>
      </c>
      <c r="D111" s="36" t="s">
        <v>386</v>
      </c>
      <c r="E111" s="34" t="s">
        <v>385</v>
      </c>
      <c r="F111" s="34"/>
      <c r="G111" s="25">
        <f>SUM(G112)</f>
        <v>0</v>
      </c>
      <c r="H111" s="25">
        <f>SUM(H112)</f>
        <v>0</v>
      </c>
      <c r="I111" s="21" t="e">
        <f t="shared" si="1"/>
        <v>#DIV/0!</v>
      </c>
    </row>
    <row r="112" spans="1:9" ht="12.75" hidden="1">
      <c r="A112" s="34"/>
      <c r="B112" s="35" t="s">
        <v>296</v>
      </c>
      <c r="C112" s="36" t="s">
        <v>386</v>
      </c>
      <c r="D112" s="36" t="s">
        <v>386</v>
      </c>
      <c r="E112" s="34" t="s">
        <v>385</v>
      </c>
      <c r="F112" s="34">
        <v>410</v>
      </c>
      <c r="G112" s="25">
        <v>0</v>
      </c>
      <c r="H112" s="25">
        <v>0</v>
      </c>
      <c r="I112" s="21" t="e">
        <f t="shared" si="1"/>
        <v>#DIV/0!</v>
      </c>
    </row>
    <row r="113" spans="1:9" ht="12.75">
      <c r="A113" s="19"/>
      <c r="B113" s="17" t="s">
        <v>310</v>
      </c>
      <c r="C113" s="18" t="s">
        <v>375</v>
      </c>
      <c r="D113" s="18" t="s">
        <v>386</v>
      </c>
      <c r="E113" s="19"/>
      <c r="F113" s="19"/>
      <c r="G113" s="25">
        <f>G114</f>
        <v>7638.299999999999</v>
      </c>
      <c r="H113" s="25">
        <f>H114</f>
        <v>0</v>
      </c>
      <c r="I113" s="21">
        <f t="shared" si="1"/>
        <v>0</v>
      </c>
    </row>
    <row r="114" spans="1:9" ht="36">
      <c r="A114" s="19"/>
      <c r="B114" s="17" t="s">
        <v>452</v>
      </c>
      <c r="C114" s="18" t="s">
        <v>375</v>
      </c>
      <c r="D114" s="18" t="s">
        <v>386</v>
      </c>
      <c r="E114" s="19" t="s">
        <v>385</v>
      </c>
      <c r="F114" s="19"/>
      <c r="G114" s="25">
        <f>G115+G116+G117</f>
        <v>7638.299999999999</v>
      </c>
      <c r="H114" s="25">
        <f>H115+H116+H117</f>
        <v>0</v>
      </c>
      <c r="I114" s="21">
        <f t="shared" si="1"/>
        <v>0</v>
      </c>
    </row>
    <row r="115" spans="1:9" ht="24">
      <c r="A115" s="19"/>
      <c r="B115" s="17" t="s">
        <v>288</v>
      </c>
      <c r="C115" s="18" t="s">
        <v>375</v>
      </c>
      <c r="D115" s="18" t="s">
        <v>386</v>
      </c>
      <c r="E115" s="19" t="s">
        <v>385</v>
      </c>
      <c r="F115" s="19">
        <v>240</v>
      </c>
      <c r="G115" s="25">
        <v>763.7</v>
      </c>
      <c r="H115" s="25">
        <v>0</v>
      </c>
      <c r="I115" s="21">
        <f t="shared" si="1"/>
        <v>0</v>
      </c>
    </row>
    <row r="116" spans="1:9" ht="12.75">
      <c r="A116" s="19"/>
      <c r="B116" s="17" t="s">
        <v>296</v>
      </c>
      <c r="C116" s="18" t="s">
        <v>375</v>
      </c>
      <c r="D116" s="18" t="s">
        <v>386</v>
      </c>
      <c r="E116" s="19" t="s">
        <v>385</v>
      </c>
      <c r="F116" s="19">
        <v>410</v>
      </c>
      <c r="G116" s="25">
        <v>5777</v>
      </c>
      <c r="H116" s="25">
        <v>0</v>
      </c>
      <c r="I116" s="21">
        <f t="shared" si="1"/>
        <v>0</v>
      </c>
    </row>
    <row r="117" spans="1:9" s="49" customFormat="1" ht="12.75">
      <c r="A117" s="34"/>
      <c r="B117" s="35" t="s">
        <v>290</v>
      </c>
      <c r="C117" s="36" t="s">
        <v>375</v>
      </c>
      <c r="D117" s="36" t="s">
        <v>386</v>
      </c>
      <c r="E117" s="34" t="s">
        <v>385</v>
      </c>
      <c r="F117" s="34">
        <v>850</v>
      </c>
      <c r="G117" s="25">
        <v>1097.6</v>
      </c>
      <c r="H117" s="25">
        <v>0</v>
      </c>
      <c r="I117" s="48">
        <f t="shared" si="1"/>
        <v>0</v>
      </c>
    </row>
    <row r="118" spans="1:9" ht="12.75" hidden="1">
      <c r="A118" s="19"/>
      <c r="B118" s="17" t="s">
        <v>311</v>
      </c>
      <c r="C118" s="18" t="s">
        <v>412</v>
      </c>
      <c r="D118" s="18" t="s">
        <v>379</v>
      </c>
      <c r="E118" s="19"/>
      <c r="F118" s="19"/>
      <c r="G118" s="25">
        <f>SUM(G119)</f>
        <v>0</v>
      </c>
      <c r="H118" s="25">
        <f>SUM(H119)</f>
        <v>0</v>
      </c>
      <c r="I118" s="21" t="e">
        <f t="shared" si="1"/>
        <v>#DIV/0!</v>
      </c>
    </row>
    <row r="119" spans="1:9" ht="48" hidden="1">
      <c r="A119" s="19"/>
      <c r="B119" s="17" t="s">
        <v>413</v>
      </c>
      <c r="C119" s="18" t="s">
        <v>412</v>
      </c>
      <c r="D119" s="18" t="s">
        <v>379</v>
      </c>
      <c r="E119" s="19" t="s">
        <v>414</v>
      </c>
      <c r="F119" s="19"/>
      <c r="G119" s="25">
        <f>SUM(G120)</f>
        <v>0</v>
      </c>
      <c r="H119" s="25">
        <f>SUM(H120)</f>
        <v>0</v>
      </c>
      <c r="I119" s="21" t="e">
        <f t="shared" si="1"/>
        <v>#DIV/0!</v>
      </c>
    </row>
    <row r="120" spans="1:9" ht="24" hidden="1">
      <c r="A120" s="19"/>
      <c r="B120" s="17" t="s">
        <v>288</v>
      </c>
      <c r="C120" s="18" t="s">
        <v>412</v>
      </c>
      <c r="D120" s="18" t="s">
        <v>379</v>
      </c>
      <c r="E120" s="19" t="s">
        <v>414</v>
      </c>
      <c r="F120" s="19">
        <v>240</v>
      </c>
      <c r="G120" s="25">
        <v>0</v>
      </c>
      <c r="H120" s="25">
        <v>0</v>
      </c>
      <c r="I120" s="21" t="e">
        <f t="shared" si="1"/>
        <v>#DIV/0!</v>
      </c>
    </row>
    <row r="121" spans="1:9" ht="12.75">
      <c r="A121" s="19"/>
      <c r="B121" s="17" t="s">
        <v>314</v>
      </c>
      <c r="C121" s="18" t="s">
        <v>412</v>
      </c>
      <c r="D121" s="18" t="s">
        <v>412</v>
      </c>
      <c r="E121" s="19"/>
      <c r="F121" s="19"/>
      <c r="G121" s="25">
        <f>G124+G122</f>
        <v>7237.5</v>
      </c>
      <c r="H121" s="25">
        <f>H124+H122</f>
        <v>240</v>
      </c>
      <c r="I121" s="21">
        <f t="shared" si="1"/>
        <v>3.316062176165803</v>
      </c>
    </row>
    <row r="122" spans="1:9" s="49" customFormat="1" ht="72">
      <c r="A122" s="34"/>
      <c r="B122" s="35" t="s">
        <v>468</v>
      </c>
      <c r="C122" s="36" t="s">
        <v>412</v>
      </c>
      <c r="D122" s="36" t="s">
        <v>412</v>
      </c>
      <c r="E122" s="34" t="s">
        <v>417</v>
      </c>
      <c r="F122" s="34"/>
      <c r="G122" s="25">
        <f>G123</f>
        <v>532.8</v>
      </c>
      <c r="H122" s="25">
        <f>H123</f>
        <v>0</v>
      </c>
      <c r="I122" s="48">
        <f>SUM(H122/G122*100)</f>
        <v>0</v>
      </c>
    </row>
    <row r="123" spans="1:9" s="49" customFormat="1" ht="12.75">
      <c r="A123" s="34"/>
      <c r="B123" s="35" t="s">
        <v>295</v>
      </c>
      <c r="C123" s="36" t="s">
        <v>412</v>
      </c>
      <c r="D123" s="36" t="s">
        <v>412</v>
      </c>
      <c r="E123" s="34" t="s">
        <v>417</v>
      </c>
      <c r="F123" s="34">
        <v>110</v>
      </c>
      <c r="G123" s="25">
        <v>532.8</v>
      </c>
      <c r="H123" s="25">
        <v>0</v>
      </c>
      <c r="I123" s="48">
        <f>SUM(H123/G123*100)</f>
        <v>0</v>
      </c>
    </row>
    <row r="124" spans="1:9" ht="24">
      <c r="A124" s="19"/>
      <c r="B124" s="17" t="s">
        <v>415</v>
      </c>
      <c r="C124" s="18" t="s">
        <v>412</v>
      </c>
      <c r="D124" s="18" t="s">
        <v>412</v>
      </c>
      <c r="E124" s="19" t="s">
        <v>416</v>
      </c>
      <c r="F124" s="19"/>
      <c r="G124" s="25">
        <f>G125+G126</f>
        <v>6704.7</v>
      </c>
      <c r="H124" s="25">
        <f>H125+H126</f>
        <v>240</v>
      </c>
      <c r="I124" s="21">
        <f t="shared" si="1"/>
        <v>3.5795785046310797</v>
      </c>
    </row>
    <row r="125" spans="1:9" ht="24">
      <c r="A125" s="19"/>
      <c r="B125" s="17" t="s">
        <v>288</v>
      </c>
      <c r="C125" s="18" t="s">
        <v>412</v>
      </c>
      <c r="D125" s="18" t="s">
        <v>412</v>
      </c>
      <c r="E125" s="19" t="s">
        <v>416</v>
      </c>
      <c r="F125" s="19">
        <v>240</v>
      </c>
      <c r="G125" s="25">
        <v>6464.7</v>
      </c>
      <c r="H125" s="25">
        <v>0</v>
      </c>
      <c r="I125" s="21">
        <f t="shared" si="1"/>
        <v>0</v>
      </c>
    </row>
    <row r="126" spans="1:9" ht="12.75">
      <c r="A126" s="19"/>
      <c r="B126" s="17" t="s">
        <v>315</v>
      </c>
      <c r="C126" s="18" t="s">
        <v>412</v>
      </c>
      <c r="D126" s="18" t="s">
        <v>412</v>
      </c>
      <c r="E126" s="19" t="s">
        <v>416</v>
      </c>
      <c r="F126" s="19">
        <v>350</v>
      </c>
      <c r="G126" s="25">
        <v>240</v>
      </c>
      <c r="H126" s="25">
        <v>240</v>
      </c>
      <c r="I126" s="21">
        <f t="shared" si="1"/>
        <v>100</v>
      </c>
    </row>
    <row r="127" spans="1:9" s="49" customFormat="1" ht="12.75">
      <c r="A127" s="34"/>
      <c r="B127" s="35" t="s">
        <v>469</v>
      </c>
      <c r="C127" s="36" t="s">
        <v>399</v>
      </c>
      <c r="D127" s="36" t="s">
        <v>399</v>
      </c>
      <c r="E127" s="34"/>
      <c r="F127" s="34"/>
      <c r="G127" s="25">
        <f>G128</f>
        <v>331</v>
      </c>
      <c r="H127" s="25">
        <f>H128</f>
        <v>0</v>
      </c>
      <c r="I127" s="48">
        <f>SUM(H127/G127*100)</f>
        <v>0</v>
      </c>
    </row>
    <row r="128" spans="1:9" s="49" customFormat="1" ht="48">
      <c r="A128" s="34"/>
      <c r="B128" s="35" t="s">
        <v>470</v>
      </c>
      <c r="C128" s="36" t="s">
        <v>399</v>
      </c>
      <c r="D128" s="36" t="s">
        <v>399</v>
      </c>
      <c r="E128" s="34" t="s">
        <v>448</v>
      </c>
      <c r="F128" s="34"/>
      <c r="G128" s="25">
        <f>G129</f>
        <v>331</v>
      </c>
      <c r="H128" s="25">
        <f>H129</f>
        <v>0</v>
      </c>
      <c r="I128" s="48">
        <f>SUM(H128/G128*100)</f>
        <v>0</v>
      </c>
    </row>
    <row r="129" spans="1:9" s="49" customFormat="1" ht="12.75">
      <c r="A129" s="34"/>
      <c r="B129" s="35" t="s">
        <v>460</v>
      </c>
      <c r="C129" s="36" t="s">
        <v>399</v>
      </c>
      <c r="D129" s="36" t="s">
        <v>399</v>
      </c>
      <c r="E129" s="34" t="s">
        <v>448</v>
      </c>
      <c r="F129" s="34">
        <v>360</v>
      </c>
      <c r="G129" s="25">
        <v>331</v>
      </c>
      <c r="H129" s="25">
        <v>0</v>
      </c>
      <c r="I129" s="48">
        <f>SUM(H129/G129*100)</f>
        <v>0</v>
      </c>
    </row>
    <row r="130" spans="1:9" ht="12.75">
      <c r="A130" s="19"/>
      <c r="B130" s="17" t="s">
        <v>319</v>
      </c>
      <c r="C130" s="18" t="s">
        <v>408</v>
      </c>
      <c r="D130" s="18" t="s">
        <v>370</v>
      </c>
      <c r="E130" s="19"/>
      <c r="F130" s="19"/>
      <c r="G130" s="25">
        <f>G131</f>
        <v>3000</v>
      </c>
      <c r="H130" s="25">
        <f>H131</f>
        <v>1285</v>
      </c>
      <c r="I130" s="21">
        <f t="shared" si="1"/>
        <v>42.833333333333336</v>
      </c>
    </row>
    <row r="131" spans="1:9" ht="72">
      <c r="A131" s="19"/>
      <c r="B131" s="35" t="s">
        <v>468</v>
      </c>
      <c r="C131" s="18" t="s">
        <v>408</v>
      </c>
      <c r="D131" s="18" t="s">
        <v>370</v>
      </c>
      <c r="E131" s="19" t="s">
        <v>417</v>
      </c>
      <c r="F131" s="19"/>
      <c r="G131" s="25">
        <f>G132</f>
        <v>3000</v>
      </c>
      <c r="H131" s="25">
        <f>H132</f>
        <v>1285</v>
      </c>
      <c r="I131" s="21">
        <f t="shared" si="1"/>
        <v>42.833333333333336</v>
      </c>
    </row>
    <row r="132" spans="1:9" ht="12.75">
      <c r="A132" s="19"/>
      <c r="B132" s="17" t="s">
        <v>322</v>
      </c>
      <c r="C132" s="18" t="s">
        <v>408</v>
      </c>
      <c r="D132" s="18" t="s">
        <v>370</v>
      </c>
      <c r="E132" s="19" t="s">
        <v>417</v>
      </c>
      <c r="F132" s="19">
        <v>310</v>
      </c>
      <c r="G132" s="25">
        <v>3000</v>
      </c>
      <c r="H132" s="25">
        <v>1285</v>
      </c>
      <c r="I132" s="21">
        <f t="shared" si="1"/>
        <v>42.833333333333336</v>
      </c>
    </row>
    <row r="133" spans="1:9" ht="12.75">
      <c r="A133" s="19"/>
      <c r="B133" s="17" t="s">
        <v>323</v>
      </c>
      <c r="C133" s="18" t="s">
        <v>408</v>
      </c>
      <c r="D133" s="18" t="s">
        <v>379</v>
      </c>
      <c r="E133" s="19"/>
      <c r="F133" s="19"/>
      <c r="G133" s="25">
        <f>G134</f>
        <v>3852.7</v>
      </c>
      <c r="H133" s="25">
        <f>H134</f>
        <v>1674.2</v>
      </c>
      <c r="I133" s="21">
        <f t="shared" si="1"/>
        <v>43.45523918291069</v>
      </c>
    </row>
    <row r="134" spans="1:9" ht="72">
      <c r="A134" s="19"/>
      <c r="B134" s="35" t="s">
        <v>468</v>
      </c>
      <c r="C134" s="18" t="s">
        <v>408</v>
      </c>
      <c r="D134" s="18" t="s">
        <v>379</v>
      </c>
      <c r="E134" s="19" t="s">
        <v>417</v>
      </c>
      <c r="F134" s="19"/>
      <c r="G134" s="25">
        <f>G135+G136</f>
        <v>3852.7</v>
      </c>
      <c r="H134" s="25">
        <f>H135+H136</f>
        <v>1674.2</v>
      </c>
      <c r="I134" s="21">
        <f t="shared" si="1"/>
        <v>43.45523918291069</v>
      </c>
    </row>
    <row r="135" spans="1:9" ht="12.75">
      <c r="A135" s="19"/>
      <c r="B135" s="17" t="s">
        <v>295</v>
      </c>
      <c r="C135" s="18" t="s">
        <v>408</v>
      </c>
      <c r="D135" s="18" t="s">
        <v>379</v>
      </c>
      <c r="E135" s="19" t="s">
        <v>417</v>
      </c>
      <c r="F135" s="19">
        <v>110</v>
      </c>
      <c r="G135" s="25">
        <v>3433.5</v>
      </c>
      <c r="H135" s="25">
        <v>1619.4</v>
      </c>
      <c r="I135" s="21">
        <f t="shared" si="1"/>
        <v>47.1647007426824</v>
      </c>
    </row>
    <row r="136" spans="1:9" ht="24">
      <c r="A136" s="19"/>
      <c r="B136" s="17" t="s">
        <v>288</v>
      </c>
      <c r="C136" s="18" t="s">
        <v>408</v>
      </c>
      <c r="D136" s="18" t="s">
        <v>379</v>
      </c>
      <c r="E136" s="19" t="s">
        <v>417</v>
      </c>
      <c r="F136" s="19">
        <v>240</v>
      </c>
      <c r="G136" s="25">
        <v>419.2</v>
      </c>
      <c r="H136" s="25">
        <v>54.8</v>
      </c>
      <c r="I136" s="21">
        <f t="shared" si="1"/>
        <v>13.072519083969466</v>
      </c>
    </row>
    <row r="137" spans="1:9" ht="12.75" hidden="1">
      <c r="A137" s="19"/>
      <c r="B137" s="17" t="s">
        <v>321</v>
      </c>
      <c r="C137" s="18" t="s">
        <v>408</v>
      </c>
      <c r="D137" s="18" t="s">
        <v>371</v>
      </c>
      <c r="E137" s="19"/>
      <c r="F137" s="19"/>
      <c r="G137" s="25">
        <f>G138</f>
        <v>0</v>
      </c>
      <c r="H137" s="25">
        <f>H138</f>
        <v>0</v>
      </c>
      <c r="I137" s="21" t="e">
        <f t="shared" si="1"/>
        <v>#DIV/0!</v>
      </c>
    </row>
    <row r="138" spans="1:9" ht="72" hidden="1">
      <c r="A138" s="19"/>
      <c r="B138" s="17" t="s">
        <v>320</v>
      </c>
      <c r="C138" s="18" t="s">
        <v>408</v>
      </c>
      <c r="D138" s="18" t="s">
        <v>371</v>
      </c>
      <c r="E138" s="19" t="s">
        <v>417</v>
      </c>
      <c r="F138" s="19"/>
      <c r="G138" s="25">
        <f>G139</f>
        <v>0</v>
      </c>
      <c r="H138" s="25">
        <f>H139</f>
        <v>0</v>
      </c>
      <c r="I138" s="21" t="e">
        <f t="shared" si="1"/>
        <v>#DIV/0!</v>
      </c>
    </row>
    <row r="139" spans="1:9" ht="12.75" hidden="1">
      <c r="A139" s="19"/>
      <c r="B139" s="17" t="s">
        <v>322</v>
      </c>
      <c r="C139" s="18" t="s">
        <v>408</v>
      </c>
      <c r="D139" s="18" t="s">
        <v>371</v>
      </c>
      <c r="E139" s="19" t="s">
        <v>417</v>
      </c>
      <c r="F139" s="19">
        <v>310</v>
      </c>
      <c r="G139" s="25">
        <v>0</v>
      </c>
      <c r="H139" s="25">
        <v>0</v>
      </c>
      <c r="I139" s="21" t="e">
        <f t="shared" si="1"/>
        <v>#DIV/0!</v>
      </c>
    </row>
    <row r="140" spans="1:9" ht="12.75">
      <c r="A140" s="19"/>
      <c r="B140" s="17" t="s">
        <v>325</v>
      </c>
      <c r="C140" s="18" t="s">
        <v>408</v>
      </c>
      <c r="D140" s="18" t="s">
        <v>382</v>
      </c>
      <c r="E140" s="19"/>
      <c r="F140" s="19"/>
      <c r="G140" s="25">
        <f>G141+G143</f>
        <v>5251.7</v>
      </c>
      <c r="H140" s="25">
        <f>H141+H143</f>
        <v>2584.5</v>
      </c>
      <c r="I140" s="21">
        <f t="shared" si="1"/>
        <v>49.212635908372526</v>
      </c>
    </row>
    <row r="141" spans="1:9" ht="72">
      <c r="A141" s="19"/>
      <c r="B141" s="35" t="s">
        <v>468</v>
      </c>
      <c r="C141" s="18" t="s">
        <v>408</v>
      </c>
      <c r="D141" s="18" t="s">
        <v>382</v>
      </c>
      <c r="E141" s="19" t="s">
        <v>417</v>
      </c>
      <c r="F141" s="19"/>
      <c r="G141" s="25">
        <f>G142</f>
        <v>4971.7</v>
      </c>
      <c r="H141" s="25">
        <f>H142</f>
        <v>2324.5</v>
      </c>
      <c r="I141" s="21">
        <f t="shared" si="1"/>
        <v>46.754631212663675</v>
      </c>
    </row>
    <row r="142" spans="1:9" ht="24">
      <c r="A142" s="19"/>
      <c r="B142" s="17" t="s">
        <v>324</v>
      </c>
      <c r="C142" s="18" t="s">
        <v>408</v>
      </c>
      <c r="D142" s="18" t="s">
        <v>382</v>
      </c>
      <c r="E142" s="19" t="s">
        <v>417</v>
      </c>
      <c r="F142" s="19">
        <v>320</v>
      </c>
      <c r="G142" s="25">
        <v>4971.7</v>
      </c>
      <c r="H142" s="25">
        <v>2324.5</v>
      </c>
      <c r="I142" s="21">
        <f t="shared" si="1"/>
        <v>46.754631212663675</v>
      </c>
    </row>
    <row r="143" spans="1:9" s="49" customFormat="1" ht="12.75">
      <c r="A143" s="34"/>
      <c r="B143" s="35" t="s">
        <v>461</v>
      </c>
      <c r="C143" s="36" t="s">
        <v>408</v>
      </c>
      <c r="D143" s="36" t="s">
        <v>382</v>
      </c>
      <c r="E143" s="34" t="s">
        <v>373</v>
      </c>
      <c r="F143" s="34"/>
      <c r="G143" s="25">
        <f>G144</f>
        <v>280</v>
      </c>
      <c r="H143" s="25">
        <f>H144</f>
        <v>260</v>
      </c>
      <c r="I143" s="48">
        <f>SUM(H143/G143*100)</f>
        <v>92.85714285714286</v>
      </c>
    </row>
    <row r="144" spans="1:9" s="49" customFormat="1" ht="12.75">
      <c r="A144" s="34"/>
      <c r="B144" s="35" t="s">
        <v>290</v>
      </c>
      <c r="C144" s="36" t="s">
        <v>408</v>
      </c>
      <c r="D144" s="36" t="s">
        <v>382</v>
      </c>
      <c r="E144" s="34" t="s">
        <v>373</v>
      </c>
      <c r="F144" s="34">
        <v>850</v>
      </c>
      <c r="G144" s="25">
        <v>280</v>
      </c>
      <c r="H144" s="25">
        <v>260</v>
      </c>
      <c r="I144" s="48">
        <f>SUM(H144/G144*100)</f>
        <v>92.85714285714286</v>
      </c>
    </row>
    <row r="145" spans="1:9" ht="12.75">
      <c r="A145" s="19"/>
      <c r="B145" s="17" t="s">
        <v>326</v>
      </c>
      <c r="C145" s="18" t="s">
        <v>408</v>
      </c>
      <c r="D145" s="18" t="s">
        <v>375</v>
      </c>
      <c r="E145" s="19"/>
      <c r="F145" s="19"/>
      <c r="G145" s="25">
        <f>G146</f>
        <v>517.2</v>
      </c>
      <c r="H145" s="25">
        <f>H146</f>
        <v>224.29999999999998</v>
      </c>
      <c r="I145" s="21">
        <f t="shared" si="1"/>
        <v>43.36813611755607</v>
      </c>
    </row>
    <row r="146" spans="1:9" ht="36">
      <c r="A146" s="19"/>
      <c r="B146" s="17" t="s">
        <v>380</v>
      </c>
      <c r="C146" s="18" t="s">
        <v>408</v>
      </c>
      <c r="D146" s="18" t="s">
        <v>375</v>
      </c>
      <c r="E146" s="19" t="s">
        <v>381</v>
      </c>
      <c r="F146" s="19"/>
      <c r="G146" s="25">
        <f>G147+G148</f>
        <v>517.2</v>
      </c>
      <c r="H146" s="25">
        <f>H147+H148</f>
        <v>224.29999999999998</v>
      </c>
      <c r="I146" s="21">
        <f t="shared" si="1"/>
        <v>43.36813611755607</v>
      </c>
    </row>
    <row r="147" spans="1:9" ht="24">
      <c r="A147" s="19"/>
      <c r="B147" s="17" t="s">
        <v>285</v>
      </c>
      <c r="C147" s="18" t="s">
        <v>408</v>
      </c>
      <c r="D147" s="18" t="s">
        <v>375</v>
      </c>
      <c r="E147" s="19" t="s">
        <v>381</v>
      </c>
      <c r="F147" s="19">
        <v>120</v>
      </c>
      <c r="G147" s="25">
        <v>457.8</v>
      </c>
      <c r="H147" s="25">
        <v>222.7</v>
      </c>
      <c r="I147" s="21">
        <f t="shared" si="1"/>
        <v>48.64569681083442</v>
      </c>
    </row>
    <row r="148" spans="1:9" ht="24">
      <c r="A148" s="19"/>
      <c r="B148" s="17" t="s">
        <v>288</v>
      </c>
      <c r="C148" s="18" t="s">
        <v>408</v>
      </c>
      <c r="D148" s="18" t="s">
        <v>375</v>
      </c>
      <c r="E148" s="19" t="s">
        <v>381</v>
      </c>
      <c r="F148" s="19">
        <v>240</v>
      </c>
      <c r="G148" s="25">
        <v>59.4</v>
      </c>
      <c r="H148" s="25">
        <v>1.6</v>
      </c>
      <c r="I148" s="21">
        <f t="shared" si="1"/>
        <v>2.6936026936026938</v>
      </c>
    </row>
    <row r="149" spans="1:9" ht="12.75">
      <c r="A149" s="19"/>
      <c r="B149" s="17" t="s">
        <v>332</v>
      </c>
      <c r="C149" s="18" t="s">
        <v>402</v>
      </c>
      <c r="D149" s="18" t="s">
        <v>371</v>
      </c>
      <c r="E149" s="19"/>
      <c r="F149" s="19"/>
      <c r="G149" s="25">
        <f>G150+G154+G152</f>
        <v>1160.8</v>
      </c>
      <c r="H149" s="25">
        <f>H150+H154+H152</f>
        <v>781.3</v>
      </c>
      <c r="I149" s="21">
        <f t="shared" si="1"/>
        <v>67.30702963473466</v>
      </c>
    </row>
    <row r="150" spans="1:9" ht="36">
      <c r="A150" s="11"/>
      <c r="B150" s="37" t="s">
        <v>380</v>
      </c>
      <c r="C150" s="18" t="s">
        <v>402</v>
      </c>
      <c r="D150" s="18" t="s">
        <v>371</v>
      </c>
      <c r="E150" s="19" t="s">
        <v>381</v>
      </c>
      <c r="F150" s="19"/>
      <c r="G150" s="25">
        <f>G151</f>
        <v>1160.8</v>
      </c>
      <c r="H150" s="25">
        <f>H151</f>
        <v>781.3</v>
      </c>
      <c r="I150" s="21">
        <f t="shared" si="1"/>
        <v>67.30702963473466</v>
      </c>
    </row>
    <row r="151" spans="1:9" ht="12.75">
      <c r="A151" s="11"/>
      <c r="B151" s="17" t="s">
        <v>260</v>
      </c>
      <c r="C151" s="18" t="s">
        <v>402</v>
      </c>
      <c r="D151" s="18" t="s">
        <v>371</v>
      </c>
      <c r="E151" s="19" t="s">
        <v>381</v>
      </c>
      <c r="F151" s="19">
        <v>540</v>
      </c>
      <c r="G151" s="25">
        <v>1160.8</v>
      </c>
      <c r="H151" s="25">
        <v>781.3</v>
      </c>
      <c r="I151" s="21">
        <f t="shared" si="1"/>
        <v>67.30702963473466</v>
      </c>
    </row>
    <row r="152" spans="1:9" ht="36" hidden="1">
      <c r="A152" s="11"/>
      <c r="B152" s="17" t="s">
        <v>302</v>
      </c>
      <c r="C152" s="18" t="s">
        <v>402</v>
      </c>
      <c r="D152" s="18" t="s">
        <v>371</v>
      </c>
      <c r="E152" s="19" t="s">
        <v>443</v>
      </c>
      <c r="F152" s="19"/>
      <c r="G152" s="25">
        <f>G153</f>
        <v>0</v>
      </c>
      <c r="H152" s="25">
        <f>H153</f>
        <v>0</v>
      </c>
      <c r="I152" s="21" t="e">
        <f>SUM(H152/G152*100)</f>
        <v>#DIV/0!</v>
      </c>
    </row>
    <row r="153" spans="1:9" ht="12.75" hidden="1">
      <c r="A153" s="11"/>
      <c r="B153" s="17" t="s">
        <v>260</v>
      </c>
      <c r="C153" s="18" t="s">
        <v>402</v>
      </c>
      <c r="D153" s="18" t="s">
        <v>371</v>
      </c>
      <c r="E153" s="19" t="s">
        <v>443</v>
      </c>
      <c r="F153" s="19">
        <v>540</v>
      </c>
      <c r="G153" s="25"/>
      <c r="H153" s="25">
        <v>0</v>
      </c>
      <c r="I153" s="21" t="e">
        <f>SUM(H153/G153*100)</f>
        <v>#DIV/0!</v>
      </c>
    </row>
    <row r="154" spans="1:9" ht="48" hidden="1">
      <c r="A154" s="11"/>
      <c r="B154" s="17" t="s">
        <v>404</v>
      </c>
      <c r="C154" s="18" t="s">
        <v>402</v>
      </c>
      <c r="D154" s="18" t="s">
        <v>371</v>
      </c>
      <c r="E154" s="19" t="s">
        <v>405</v>
      </c>
      <c r="F154" s="19"/>
      <c r="G154" s="25">
        <f>G155</f>
        <v>0</v>
      </c>
      <c r="H154" s="25">
        <f>H155</f>
        <v>0</v>
      </c>
      <c r="I154" s="21" t="e">
        <f t="shared" si="1"/>
        <v>#DIV/0!</v>
      </c>
    </row>
    <row r="155" spans="1:9" ht="12.75" hidden="1">
      <c r="A155" s="11"/>
      <c r="B155" s="17" t="s">
        <v>260</v>
      </c>
      <c r="C155" s="18" t="s">
        <v>402</v>
      </c>
      <c r="D155" s="18" t="s">
        <v>371</v>
      </c>
      <c r="E155" s="19" t="s">
        <v>405</v>
      </c>
      <c r="F155" s="19">
        <v>540</v>
      </c>
      <c r="G155" s="25"/>
      <c r="H155" s="25">
        <v>0</v>
      </c>
      <c r="I155" s="21" t="e">
        <f t="shared" si="1"/>
        <v>#DIV/0!</v>
      </c>
    </row>
    <row r="156" spans="1:9" s="52" customFormat="1" ht="12.75">
      <c r="A156" s="11">
        <v>548</v>
      </c>
      <c r="B156" s="12" t="s">
        <v>483</v>
      </c>
      <c r="C156" s="13"/>
      <c r="D156" s="13"/>
      <c r="E156" s="11"/>
      <c r="F156" s="11"/>
      <c r="G156" s="29">
        <f>SUM(G157)</f>
        <v>1576.2</v>
      </c>
      <c r="H156" s="29">
        <f>SUM(H157)</f>
        <v>380.29999999999995</v>
      </c>
      <c r="I156" s="21">
        <f t="shared" si="1"/>
        <v>24.127648775536095</v>
      </c>
    </row>
    <row r="157" spans="1:9" ht="40.5" customHeight="1">
      <c r="A157" s="19"/>
      <c r="B157" s="17" t="s">
        <v>484</v>
      </c>
      <c r="C157" s="18" t="s">
        <v>370</v>
      </c>
      <c r="D157" s="18" t="s">
        <v>375</v>
      </c>
      <c r="E157" s="19" t="s">
        <v>377</v>
      </c>
      <c r="F157" s="19"/>
      <c r="G157" s="25">
        <f>G158+G159</f>
        <v>1576.2</v>
      </c>
      <c r="H157" s="25">
        <f>H158+H159</f>
        <v>380.29999999999995</v>
      </c>
      <c r="I157" s="21">
        <f>SUM(H157/G157*100)</f>
        <v>24.127648775536095</v>
      </c>
    </row>
    <row r="158" spans="1:9" ht="24">
      <c r="A158" s="19"/>
      <c r="B158" s="17" t="s">
        <v>285</v>
      </c>
      <c r="C158" s="18" t="s">
        <v>370</v>
      </c>
      <c r="D158" s="18" t="s">
        <v>375</v>
      </c>
      <c r="E158" s="19" t="s">
        <v>377</v>
      </c>
      <c r="F158" s="19">
        <v>120</v>
      </c>
      <c r="G158" s="25">
        <v>1492.9</v>
      </c>
      <c r="H158" s="25">
        <v>373.4</v>
      </c>
      <c r="I158" s="21">
        <f>SUM(H158/G158*100)</f>
        <v>25.01172215151718</v>
      </c>
    </row>
    <row r="159" spans="1:9" ht="24">
      <c r="A159" s="19"/>
      <c r="B159" s="17" t="s">
        <v>288</v>
      </c>
      <c r="C159" s="18" t="s">
        <v>370</v>
      </c>
      <c r="D159" s="18" t="s">
        <v>375</v>
      </c>
      <c r="E159" s="19" t="s">
        <v>377</v>
      </c>
      <c r="F159" s="19">
        <v>240</v>
      </c>
      <c r="G159" s="25">
        <v>83.3</v>
      </c>
      <c r="H159" s="25">
        <v>6.9</v>
      </c>
      <c r="I159" s="21">
        <f>SUM(H159/G159*100)</f>
        <v>8.283313325330132</v>
      </c>
    </row>
    <row r="160" spans="1:9" ht="24">
      <c r="A160" s="38">
        <v>905</v>
      </c>
      <c r="B160" s="50" t="s">
        <v>418</v>
      </c>
      <c r="C160" s="39"/>
      <c r="D160" s="39"/>
      <c r="E160" s="40"/>
      <c r="F160" s="38"/>
      <c r="G160" s="15">
        <f>G161+G168+G174+G191+G199+G202+G208+G211+G217+G221+G229+G235+G241+G244+G171+G188+G181+G184</f>
        <v>484061.8</v>
      </c>
      <c r="H160" s="15">
        <f>H161+H168+H174+H191+H199+H202+H208+H211+H217+H221+H229+H235+H241+H244+H171+H188+H181+H184</f>
        <v>222130.40000000002</v>
      </c>
      <c r="I160" s="16">
        <f t="shared" si="1"/>
        <v>45.888851382199555</v>
      </c>
    </row>
    <row r="161" spans="1:9" ht="12.75">
      <c r="A161" s="38"/>
      <c r="B161" s="41" t="s">
        <v>294</v>
      </c>
      <c r="C161" s="42" t="s">
        <v>370</v>
      </c>
      <c r="D161" s="42">
        <v>13</v>
      </c>
      <c r="E161" s="40"/>
      <c r="F161" s="38"/>
      <c r="G161" s="43">
        <f>G162+G166</f>
        <v>14691.7</v>
      </c>
      <c r="H161" s="43">
        <f>H162+H166</f>
        <v>6075.9</v>
      </c>
      <c r="I161" s="21">
        <f t="shared" si="1"/>
        <v>41.356003729997205</v>
      </c>
    </row>
    <row r="162" spans="1:9" ht="36">
      <c r="A162" s="40"/>
      <c r="B162" s="41" t="s">
        <v>471</v>
      </c>
      <c r="C162" s="42" t="s">
        <v>370</v>
      </c>
      <c r="D162" s="42">
        <v>13</v>
      </c>
      <c r="E162" s="40" t="s">
        <v>419</v>
      </c>
      <c r="F162" s="40"/>
      <c r="G162" s="43">
        <f>G163+G164+G165</f>
        <v>14641.7</v>
      </c>
      <c r="H162" s="43">
        <f>H163+H164+H165</f>
        <v>6075.9</v>
      </c>
      <c r="I162" s="21">
        <f t="shared" si="1"/>
        <v>41.49723051285028</v>
      </c>
    </row>
    <row r="163" spans="1:9" ht="24">
      <c r="A163" s="44"/>
      <c r="B163" s="41" t="s">
        <v>285</v>
      </c>
      <c r="C163" s="42" t="s">
        <v>370</v>
      </c>
      <c r="D163" s="42">
        <v>13</v>
      </c>
      <c r="E163" s="40" t="s">
        <v>419</v>
      </c>
      <c r="F163" s="40">
        <v>120</v>
      </c>
      <c r="G163" s="43">
        <v>10794.9</v>
      </c>
      <c r="H163" s="43">
        <v>4293.2</v>
      </c>
      <c r="I163" s="21">
        <f t="shared" si="1"/>
        <v>39.770632428276315</v>
      </c>
    </row>
    <row r="164" spans="1:9" ht="24">
      <c r="A164" s="44"/>
      <c r="B164" s="41" t="s">
        <v>288</v>
      </c>
      <c r="C164" s="42" t="s">
        <v>370</v>
      </c>
      <c r="D164" s="42">
        <v>13</v>
      </c>
      <c r="E164" s="40" t="s">
        <v>419</v>
      </c>
      <c r="F164" s="40">
        <v>240</v>
      </c>
      <c r="G164" s="43">
        <v>3659.3</v>
      </c>
      <c r="H164" s="43">
        <v>1596.1</v>
      </c>
      <c r="I164" s="21">
        <f t="shared" si="1"/>
        <v>43.617631787500336</v>
      </c>
    </row>
    <row r="165" spans="1:9" ht="12.75">
      <c r="A165" s="44"/>
      <c r="B165" s="41" t="s">
        <v>290</v>
      </c>
      <c r="C165" s="42" t="s">
        <v>370</v>
      </c>
      <c r="D165" s="42">
        <v>13</v>
      </c>
      <c r="E165" s="40" t="s">
        <v>419</v>
      </c>
      <c r="F165" s="40">
        <v>850</v>
      </c>
      <c r="G165" s="43">
        <v>187.5</v>
      </c>
      <c r="H165" s="43">
        <v>186.6</v>
      </c>
      <c r="I165" s="21">
        <f t="shared" si="1"/>
        <v>99.52</v>
      </c>
    </row>
    <row r="166" spans="1:9" ht="36">
      <c r="A166" s="44"/>
      <c r="B166" s="41" t="s">
        <v>472</v>
      </c>
      <c r="C166" s="42" t="s">
        <v>370</v>
      </c>
      <c r="D166" s="42">
        <v>13</v>
      </c>
      <c r="E166" s="40" t="s">
        <v>420</v>
      </c>
      <c r="F166" s="40"/>
      <c r="G166" s="43">
        <f>G167</f>
        <v>50</v>
      </c>
      <c r="H166" s="43">
        <f>H167</f>
        <v>0</v>
      </c>
      <c r="I166" s="21">
        <f aca="true" t="shared" si="2" ref="I166:I239">SUM(H166/G166*100)</f>
        <v>0</v>
      </c>
    </row>
    <row r="167" spans="1:9" ht="24">
      <c r="A167" s="44"/>
      <c r="B167" s="41" t="s">
        <v>288</v>
      </c>
      <c r="C167" s="42" t="s">
        <v>370</v>
      </c>
      <c r="D167" s="42">
        <v>13</v>
      </c>
      <c r="E167" s="40" t="s">
        <v>420</v>
      </c>
      <c r="F167" s="40">
        <v>240</v>
      </c>
      <c r="G167" s="43">
        <v>50</v>
      </c>
      <c r="H167" s="43">
        <v>0</v>
      </c>
      <c r="I167" s="21">
        <f t="shared" si="2"/>
        <v>0</v>
      </c>
    </row>
    <row r="168" spans="1:9" ht="24">
      <c r="A168" s="44"/>
      <c r="B168" s="41" t="s">
        <v>298</v>
      </c>
      <c r="C168" s="42" t="s">
        <v>371</v>
      </c>
      <c r="D168" s="42">
        <v>14</v>
      </c>
      <c r="E168" s="40"/>
      <c r="F168" s="40"/>
      <c r="G168" s="43">
        <f>G169</f>
        <v>2695.9</v>
      </c>
      <c r="H168" s="43">
        <f>H169</f>
        <v>1914.7</v>
      </c>
      <c r="I168" s="21">
        <f t="shared" si="2"/>
        <v>71.02266404540228</v>
      </c>
    </row>
    <row r="169" spans="1:9" ht="36">
      <c r="A169" s="44"/>
      <c r="B169" s="41" t="s">
        <v>473</v>
      </c>
      <c r="C169" s="42" t="s">
        <v>371</v>
      </c>
      <c r="D169" s="42">
        <v>14</v>
      </c>
      <c r="E169" s="40" t="s">
        <v>421</v>
      </c>
      <c r="F169" s="40"/>
      <c r="G169" s="43">
        <f>G170</f>
        <v>2695.9</v>
      </c>
      <c r="H169" s="43">
        <f>H170</f>
        <v>1914.7</v>
      </c>
      <c r="I169" s="21">
        <f t="shared" si="2"/>
        <v>71.02266404540228</v>
      </c>
    </row>
    <row r="170" spans="1:9" ht="24">
      <c r="A170" s="44"/>
      <c r="B170" s="41" t="s">
        <v>288</v>
      </c>
      <c r="C170" s="42" t="s">
        <v>371</v>
      </c>
      <c r="D170" s="42">
        <v>14</v>
      </c>
      <c r="E170" s="40" t="s">
        <v>421</v>
      </c>
      <c r="F170" s="40">
        <v>240</v>
      </c>
      <c r="G170" s="43">
        <v>2695.9</v>
      </c>
      <c r="H170" s="43">
        <v>1914.7</v>
      </c>
      <c r="I170" s="21">
        <f t="shared" si="2"/>
        <v>71.02266404540228</v>
      </c>
    </row>
    <row r="171" spans="1:9" ht="12.75">
      <c r="A171" s="44"/>
      <c r="B171" s="31" t="s">
        <v>303</v>
      </c>
      <c r="C171" s="42" t="s">
        <v>382</v>
      </c>
      <c r="D171" s="42" t="s">
        <v>408</v>
      </c>
      <c r="E171" s="40"/>
      <c r="F171" s="40"/>
      <c r="G171" s="43">
        <f>SUM(G172)</f>
        <v>242</v>
      </c>
      <c r="H171" s="43">
        <f>SUM(H172)</f>
        <v>47.6</v>
      </c>
      <c r="I171" s="21">
        <f t="shared" si="2"/>
        <v>19.669421487603305</v>
      </c>
    </row>
    <row r="172" spans="1:9" ht="24">
      <c r="A172" s="44"/>
      <c r="B172" s="31" t="s">
        <v>466</v>
      </c>
      <c r="C172" s="42" t="s">
        <v>382</v>
      </c>
      <c r="D172" s="42" t="s">
        <v>408</v>
      </c>
      <c r="E172" s="40" t="s">
        <v>409</v>
      </c>
      <c r="F172" s="40"/>
      <c r="G172" s="43">
        <f>SUM(G173)</f>
        <v>242</v>
      </c>
      <c r="H172" s="43">
        <f>SUM(H173)</f>
        <v>47.6</v>
      </c>
      <c r="I172" s="21">
        <f t="shared" si="2"/>
        <v>19.669421487603305</v>
      </c>
    </row>
    <row r="173" spans="1:9" ht="24">
      <c r="A173" s="44"/>
      <c r="B173" s="31" t="s">
        <v>288</v>
      </c>
      <c r="C173" s="42" t="s">
        <v>382</v>
      </c>
      <c r="D173" s="42" t="s">
        <v>408</v>
      </c>
      <c r="E173" s="40" t="s">
        <v>409</v>
      </c>
      <c r="F173" s="40">
        <v>240</v>
      </c>
      <c r="G173" s="43">
        <v>242</v>
      </c>
      <c r="H173" s="43">
        <v>47.6</v>
      </c>
      <c r="I173" s="21">
        <f t="shared" si="2"/>
        <v>19.669421487603305</v>
      </c>
    </row>
    <row r="174" spans="1:9" ht="12.75">
      <c r="A174" s="44"/>
      <c r="B174" s="41" t="s">
        <v>305</v>
      </c>
      <c r="C174" s="42" t="s">
        <v>382</v>
      </c>
      <c r="D174" s="42">
        <v>12</v>
      </c>
      <c r="E174" s="40"/>
      <c r="F174" s="40"/>
      <c r="G174" s="43">
        <f>G175+G179+G177</f>
        <v>3064.3999999999996</v>
      </c>
      <c r="H174" s="43">
        <f>H175+H179+H177</f>
        <v>1284.7</v>
      </c>
      <c r="I174" s="21">
        <f t="shared" si="2"/>
        <v>41.92337814906671</v>
      </c>
    </row>
    <row r="175" spans="1:9" ht="36">
      <c r="A175" s="44"/>
      <c r="B175" s="41" t="s">
        <v>471</v>
      </c>
      <c r="C175" s="42" t="s">
        <v>382</v>
      </c>
      <c r="D175" s="42">
        <v>12</v>
      </c>
      <c r="E175" s="40" t="s">
        <v>419</v>
      </c>
      <c r="F175" s="40"/>
      <c r="G175" s="43">
        <f>G176</f>
        <v>472.7</v>
      </c>
      <c r="H175" s="43">
        <f>H176</f>
        <v>0</v>
      </c>
      <c r="I175" s="21">
        <f t="shared" si="2"/>
        <v>0</v>
      </c>
    </row>
    <row r="176" spans="1:9" ht="24">
      <c r="A176" s="44"/>
      <c r="B176" s="41" t="s">
        <v>288</v>
      </c>
      <c r="C176" s="42" t="s">
        <v>382</v>
      </c>
      <c r="D176" s="42">
        <v>12</v>
      </c>
      <c r="E176" s="40" t="s">
        <v>419</v>
      </c>
      <c r="F176" s="40">
        <v>240</v>
      </c>
      <c r="G176" s="43">
        <v>472.7</v>
      </c>
      <c r="H176" s="43">
        <v>0</v>
      </c>
      <c r="I176" s="21">
        <f t="shared" si="2"/>
        <v>0</v>
      </c>
    </row>
    <row r="177" spans="1:9" ht="48" hidden="1">
      <c r="A177" s="44"/>
      <c r="B177" s="41" t="s">
        <v>447</v>
      </c>
      <c r="C177" s="42" t="s">
        <v>382</v>
      </c>
      <c r="D177" s="42">
        <v>12</v>
      </c>
      <c r="E177" s="40" t="s">
        <v>384</v>
      </c>
      <c r="F177" s="40"/>
      <c r="G177" s="43">
        <f>G178</f>
        <v>0</v>
      </c>
      <c r="H177" s="43">
        <f>H178</f>
        <v>0</v>
      </c>
      <c r="I177" s="21" t="e">
        <f>SUM(H177/G177*100)</f>
        <v>#DIV/0!</v>
      </c>
    </row>
    <row r="178" spans="1:9" ht="12.75" hidden="1">
      <c r="A178" s="44"/>
      <c r="B178" s="41" t="s">
        <v>306</v>
      </c>
      <c r="C178" s="42" t="s">
        <v>382</v>
      </c>
      <c r="D178" s="42">
        <v>12</v>
      </c>
      <c r="E178" s="40" t="s">
        <v>384</v>
      </c>
      <c r="F178" s="40">
        <v>620</v>
      </c>
      <c r="G178" s="43">
        <v>0</v>
      </c>
      <c r="H178" s="43">
        <v>0</v>
      </c>
      <c r="I178" s="21" t="e">
        <f>SUM(H178/G178*100)</f>
        <v>#DIV/0!</v>
      </c>
    </row>
    <row r="179" spans="1:9" ht="36">
      <c r="A179" s="44"/>
      <c r="B179" s="41" t="s">
        <v>467</v>
      </c>
      <c r="C179" s="42" t="s">
        <v>382</v>
      </c>
      <c r="D179" s="42">
        <v>12</v>
      </c>
      <c r="E179" s="40" t="s">
        <v>411</v>
      </c>
      <c r="F179" s="40"/>
      <c r="G179" s="43">
        <f>G180</f>
        <v>2591.7</v>
      </c>
      <c r="H179" s="43">
        <f>H180</f>
        <v>1284.7</v>
      </c>
      <c r="I179" s="21">
        <f t="shared" si="2"/>
        <v>49.56978045298454</v>
      </c>
    </row>
    <row r="180" spans="1:9" ht="12.75">
      <c r="A180" s="44"/>
      <c r="B180" s="41" t="s">
        <v>306</v>
      </c>
      <c r="C180" s="42" t="s">
        <v>382</v>
      </c>
      <c r="D180" s="42">
        <v>12</v>
      </c>
      <c r="E180" s="40" t="s">
        <v>411</v>
      </c>
      <c r="F180" s="40">
        <v>620</v>
      </c>
      <c r="G180" s="43">
        <v>2591.7</v>
      </c>
      <c r="H180" s="43">
        <v>1284.7</v>
      </c>
      <c r="I180" s="21">
        <f t="shared" si="2"/>
        <v>49.56978045298454</v>
      </c>
    </row>
    <row r="181" spans="1:9" ht="36">
      <c r="A181" s="44"/>
      <c r="B181" s="41" t="s">
        <v>474</v>
      </c>
      <c r="C181" s="42" t="s">
        <v>386</v>
      </c>
      <c r="D181" s="42" t="s">
        <v>370</v>
      </c>
      <c r="E181" s="40" t="s">
        <v>424</v>
      </c>
      <c r="F181" s="40"/>
      <c r="G181" s="43">
        <f>G182</f>
        <v>2500</v>
      </c>
      <c r="H181" s="43">
        <f>H182</f>
        <v>39.8</v>
      </c>
      <c r="I181" s="21">
        <f t="shared" si="2"/>
        <v>1.592</v>
      </c>
    </row>
    <row r="182" spans="1:9" ht="24">
      <c r="A182" s="44"/>
      <c r="B182" s="41" t="s">
        <v>425</v>
      </c>
      <c r="C182" s="42" t="s">
        <v>386</v>
      </c>
      <c r="D182" s="42" t="s">
        <v>370</v>
      </c>
      <c r="E182" s="40" t="s">
        <v>426</v>
      </c>
      <c r="F182" s="40"/>
      <c r="G182" s="43">
        <f>G183</f>
        <v>2500</v>
      </c>
      <c r="H182" s="43">
        <f>H183</f>
        <v>39.8</v>
      </c>
      <c r="I182" s="21">
        <f t="shared" si="2"/>
        <v>1.592</v>
      </c>
    </row>
    <row r="183" spans="1:9" ht="24">
      <c r="A183" s="44"/>
      <c r="B183" s="41" t="s">
        <v>288</v>
      </c>
      <c r="C183" s="42" t="s">
        <v>386</v>
      </c>
      <c r="D183" s="42" t="s">
        <v>370</v>
      </c>
      <c r="E183" s="40" t="s">
        <v>426</v>
      </c>
      <c r="F183" s="40">
        <v>240</v>
      </c>
      <c r="G183" s="43">
        <v>2500</v>
      </c>
      <c r="H183" s="43">
        <v>39.8</v>
      </c>
      <c r="I183" s="21">
        <f t="shared" si="2"/>
        <v>1.592</v>
      </c>
    </row>
    <row r="184" spans="1:9" ht="36">
      <c r="A184" s="44"/>
      <c r="B184" s="41" t="s">
        <v>475</v>
      </c>
      <c r="C184" s="42" t="s">
        <v>386</v>
      </c>
      <c r="D184" s="42" t="s">
        <v>370</v>
      </c>
      <c r="E184" s="40" t="s">
        <v>427</v>
      </c>
      <c r="F184" s="40"/>
      <c r="G184" s="43">
        <f>SUM(G186+G185+G187)</f>
        <v>57849.6</v>
      </c>
      <c r="H184" s="43">
        <f>SUM(H186+H185+H187)</f>
        <v>22996</v>
      </c>
      <c r="I184" s="21">
        <f t="shared" si="2"/>
        <v>39.75135523841133</v>
      </c>
    </row>
    <row r="185" spans="1:9" ht="24" hidden="1">
      <c r="A185" s="44"/>
      <c r="B185" s="41" t="s">
        <v>288</v>
      </c>
      <c r="C185" s="42" t="s">
        <v>386</v>
      </c>
      <c r="D185" s="42" t="s">
        <v>370</v>
      </c>
      <c r="E185" s="40" t="s">
        <v>427</v>
      </c>
      <c r="F185" s="40">
        <v>240</v>
      </c>
      <c r="G185" s="43">
        <v>0</v>
      </c>
      <c r="H185" s="43">
        <v>0</v>
      </c>
      <c r="I185" s="21" t="e">
        <f t="shared" si="2"/>
        <v>#DIV/0!</v>
      </c>
    </row>
    <row r="186" spans="1:9" ht="12.75">
      <c r="A186" s="44"/>
      <c r="B186" s="41" t="s">
        <v>296</v>
      </c>
      <c r="C186" s="42" t="s">
        <v>386</v>
      </c>
      <c r="D186" s="42" t="s">
        <v>370</v>
      </c>
      <c r="E186" s="40" t="s">
        <v>427</v>
      </c>
      <c r="F186" s="40">
        <v>410</v>
      </c>
      <c r="G186" s="43">
        <v>1353.4</v>
      </c>
      <c r="H186" s="43">
        <v>0</v>
      </c>
      <c r="I186" s="21">
        <f t="shared" si="2"/>
        <v>0</v>
      </c>
    </row>
    <row r="187" spans="1:9" ht="12.75">
      <c r="A187" s="44"/>
      <c r="B187" s="41" t="s">
        <v>290</v>
      </c>
      <c r="C187" s="42" t="s">
        <v>386</v>
      </c>
      <c r="D187" s="42" t="s">
        <v>370</v>
      </c>
      <c r="E187" s="40" t="s">
        <v>427</v>
      </c>
      <c r="F187" s="40">
        <v>850</v>
      </c>
      <c r="G187" s="43">
        <v>56496.2</v>
      </c>
      <c r="H187" s="43">
        <v>22996</v>
      </c>
      <c r="I187" s="21">
        <f t="shared" si="2"/>
        <v>40.70362254452512</v>
      </c>
    </row>
    <row r="188" spans="1:9" ht="12.75">
      <c r="A188" s="44"/>
      <c r="B188" s="41" t="s">
        <v>309</v>
      </c>
      <c r="C188" s="42" t="s">
        <v>386</v>
      </c>
      <c r="D188" s="42" t="s">
        <v>371</v>
      </c>
      <c r="E188" s="40"/>
      <c r="F188" s="40"/>
      <c r="G188" s="43">
        <f>SUM(G189)</f>
        <v>2857</v>
      </c>
      <c r="H188" s="43">
        <f>SUM(H189)</f>
        <v>0</v>
      </c>
      <c r="I188" s="21">
        <f t="shared" si="2"/>
        <v>0</v>
      </c>
    </row>
    <row r="189" spans="1:9" ht="36">
      <c r="A189" s="44"/>
      <c r="B189" s="41" t="s">
        <v>308</v>
      </c>
      <c r="C189" s="42" t="s">
        <v>386</v>
      </c>
      <c r="D189" s="42" t="s">
        <v>371</v>
      </c>
      <c r="E189" s="40" t="s">
        <v>422</v>
      </c>
      <c r="F189" s="40"/>
      <c r="G189" s="43">
        <f>SUM(G190)</f>
        <v>2857</v>
      </c>
      <c r="H189" s="43">
        <f>SUM(H190)</f>
        <v>0</v>
      </c>
      <c r="I189" s="21">
        <f t="shared" si="2"/>
        <v>0</v>
      </c>
    </row>
    <row r="190" spans="1:9" ht="24">
      <c r="A190" s="44"/>
      <c r="B190" s="41" t="s">
        <v>288</v>
      </c>
      <c r="C190" s="42" t="s">
        <v>386</v>
      </c>
      <c r="D190" s="42" t="s">
        <v>371</v>
      </c>
      <c r="E190" s="40" t="s">
        <v>422</v>
      </c>
      <c r="F190" s="40">
        <v>240</v>
      </c>
      <c r="G190" s="43">
        <v>2857</v>
      </c>
      <c r="H190" s="43">
        <v>0</v>
      </c>
      <c r="I190" s="21">
        <f t="shared" si="2"/>
        <v>0</v>
      </c>
    </row>
    <row r="191" spans="1:9" ht="12.75">
      <c r="A191" s="44"/>
      <c r="B191" s="41" t="s">
        <v>311</v>
      </c>
      <c r="C191" s="42" t="s">
        <v>412</v>
      </c>
      <c r="D191" s="42" t="s">
        <v>379</v>
      </c>
      <c r="E191" s="40"/>
      <c r="F191" s="40"/>
      <c r="G191" s="43">
        <f>G194+G196+G192</f>
        <v>77135.4</v>
      </c>
      <c r="H191" s="43">
        <f>H194+H196+H192</f>
        <v>40471.899999999994</v>
      </c>
      <c r="I191" s="21">
        <f t="shared" si="2"/>
        <v>52.46864604319158</v>
      </c>
    </row>
    <row r="192" spans="1:9" ht="36">
      <c r="A192" s="44"/>
      <c r="B192" s="41" t="s">
        <v>476</v>
      </c>
      <c r="C192" s="42" t="s">
        <v>412</v>
      </c>
      <c r="D192" s="42" t="s">
        <v>379</v>
      </c>
      <c r="E192" s="40" t="s">
        <v>428</v>
      </c>
      <c r="F192" s="40"/>
      <c r="G192" s="43">
        <f>SUM(G193)</f>
        <v>4000</v>
      </c>
      <c r="H192" s="43">
        <f>SUM(H193)</f>
        <v>2161.2</v>
      </c>
      <c r="I192" s="21">
        <f t="shared" si="2"/>
        <v>54.03</v>
      </c>
    </row>
    <row r="193" spans="1:9" ht="24">
      <c r="A193" s="44"/>
      <c r="B193" s="41" t="s">
        <v>288</v>
      </c>
      <c r="C193" s="42" t="s">
        <v>412</v>
      </c>
      <c r="D193" s="42" t="s">
        <v>379</v>
      </c>
      <c r="E193" s="40" t="s">
        <v>428</v>
      </c>
      <c r="F193" s="40">
        <v>240</v>
      </c>
      <c r="G193" s="43">
        <v>4000</v>
      </c>
      <c r="H193" s="43">
        <v>2161.2</v>
      </c>
      <c r="I193" s="21">
        <f t="shared" si="2"/>
        <v>54.03</v>
      </c>
    </row>
    <row r="194" spans="1:9" ht="48">
      <c r="A194" s="44"/>
      <c r="B194" s="41" t="s">
        <v>458</v>
      </c>
      <c r="C194" s="42" t="s">
        <v>412</v>
      </c>
      <c r="D194" s="42" t="s">
        <v>379</v>
      </c>
      <c r="E194" s="40" t="s">
        <v>414</v>
      </c>
      <c r="F194" s="40"/>
      <c r="G194" s="43">
        <f>G195</f>
        <v>50</v>
      </c>
      <c r="H194" s="43">
        <f>H195</f>
        <v>0</v>
      </c>
      <c r="I194" s="21">
        <f t="shared" si="2"/>
        <v>0</v>
      </c>
    </row>
    <row r="195" spans="1:9" ht="24">
      <c r="A195" s="44"/>
      <c r="B195" s="41" t="s">
        <v>288</v>
      </c>
      <c r="C195" s="42" t="s">
        <v>412</v>
      </c>
      <c r="D195" s="42" t="s">
        <v>379</v>
      </c>
      <c r="E195" s="40" t="s">
        <v>414</v>
      </c>
      <c r="F195" s="40">
        <v>240</v>
      </c>
      <c r="G195" s="43">
        <v>50</v>
      </c>
      <c r="H195" s="43">
        <v>0</v>
      </c>
      <c r="I195" s="21">
        <f t="shared" si="2"/>
        <v>0</v>
      </c>
    </row>
    <row r="196" spans="1:9" ht="60">
      <c r="A196" s="44"/>
      <c r="B196" s="41" t="s">
        <v>477</v>
      </c>
      <c r="C196" s="42" t="s">
        <v>412</v>
      </c>
      <c r="D196" s="42" t="s">
        <v>379</v>
      </c>
      <c r="E196" s="40" t="s">
        <v>429</v>
      </c>
      <c r="F196" s="40"/>
      <c r="G196" s="43">
        <f>G197+G198</f>
        <v>73085.4</v>
      </c>
      <c r="H196" s="43">
        <f>H197+H198</f>
        <v>38310.7</v>
      </c>
      <c r="I196" s="21">
        <f t="shared" si="2"/>
        <v>52.41908780686704</v>
      </c>
    </row>
    <row r="197" spans="1:9" ht="24">
      <c r="A197" s="44"/>
      <c r="B197" s="41" t="s">
        <v>288</v>
      </c>
      <c r="C197" s="42" t="s">
        <v>412</v>
      </c>
      <c r="D197" s="42" t="s">
        <v>379</v>
      </c>
      <c r="E197" s="40" t="s">
        <v>429</v>
      </c>
      <c r="F197" s="40">
        <v>240</v>
      </c>
      <c r="G197" s="43">
        <v>64328.7</v>
      </c>
      <c r="H197" s="43">
        <v>38310.7</v>
      </c>
      <c r="I197" s="21">
        <f t="shared" si="2"/>
        <v>59.55460004632458</v>
      </c>
    </row>
    <row r="198" spans="1:9" ht="12.75">
      <c r="A198" s="44"/>
      <c r="B198" s="41" t="s">
        <v>306</v>
      </c>
      <c r="C198" s="42" t="s">
        <v>412</v>
      </c>
      <c r="D198" s="42" t="s">
        <v>379</v>
      </c>
      <c r="E198" s="40" t="s">
        <v>429</v>
      </c>
      <c r="F198" s="40">
        <v>620</v>
      </c>
      <c r="G198" s="43">
        <v>8756.7</v>
      </c>
      <c r="H198" s="43">
        <v>0</v>
      </c>
      <c r="I198" s="21">
        <f t="shared" si="2"/>
        <v>0</v>
      </c>
    </row>
    <row r="199" spans="1:9" ht="12.75">
      <c r="A199" s="44"/>
      <c r="B199" s="41" t="s">
        <v>312</v>
      </c>
      <c r="C199" s="42" t="s">
        <v>412</v>
      </c>
      <c r="D199" s="42" t="s">
        <v>371</v>
      </c>
      <c r="E199" s="40"/>
      <c r="F199" s="40"/>
      <c r="G199" s="43">
        <f>G200</f>
        <v>31025.2</v>
      </c>
      <c r="H199" s="43">
        <f>H200</f>
        <v>20375.3</v>
      </c>
      <c r="I199" s="21">
        <f t="shared" si="2"/>
        <v>65.67338808452483</v>
      </c>
    </row>
    <row r="200" spans="1:9" ht="24">
      <c r="A200" s="44"/>
      <c r="B200" s="41" t="s">
        <v>478</v>
      </c>
      <c r="C200" s="42" t="s">
        <v>412</v>
      </c>
      <c r="D200" s="42" t="s">
        <v>371</v>
      </c>
      <c r="E200" s="40" t="s">
        <v>431</v>
      </c>
      <c r="F200" s="40"/>
      <c r="G200" s="43">
        <f>G201</f>
        <v>31025.2</v>
      </c>
      <c r="H200" s="43">
        <f>H201</f>
        <v>20375.3</v>
      </c>
      <c r="I200" s="21">
        <f t="shared" si="2"/>
        <v>65.67338808452483</v>
      </c>
    </row>
    <row r="201" spans="1:9" ht="12.75">
      <c r="A201" s="44"/>
      <c r="B201" s="41" t="s">
        <v>313</v>
      </c>
      <c r="C201" s="42" t="s">
        <v>412</v>
      </c>
      <c r="D201" s="42" t="s">
        <v>371</v>
      </c>
      <c r="E201" s="40" t="s">
        <v>431</v>
      </c>
      <c r="F201" s="40">
        <v>610</v>
      </c>
      <c r="G201" s="43">
        <v>31025.2</v>
      </c>
      <c r="H201" s="43">
        <v>20375.3</v>
      </c>
      <c r="I201" s="21">
        <f t="shared" si="2"/>
        <v>65.67338808452483</v>
      </c>
    </row>
    <row r="202" spans="1:9" ht="12.75">
      <c r="A202" s="44"/>
      <c r="B202" s="41" t="s">
        <v>314</v>
      </c>
      <c r="C202" s="42" t="s">
        <v>412</v>
      </c>
      <c r="D202" s="42" t="s">
        <v>412</v>
      </c>
      <c r="E202" s="40"/>
      <c r="F202" s="40"/>
      <c r="G202" s="43">
        <f>G203+G206</f>
        <v>3538.9</v>
      </c>
      <c r="H202" s="43">
        <f>H203+H206</f>
        <v>1025</v>
      </c>
      <c r="I202" s="21">
        <f t="shared" si="2"/>
        <v>28.963802311452714</v>
      </c>
    </row>
    <row r="203" spans="1:9" ht="24">
      <c r="A203" s="44"/>
      <c r="B203" s="41" t="s">
        <v>479</v>
      </c>
      <c r="C203" s="42" t="s">
        <v>412</v>
      </c>
      <c r="D203" s="42" t="s">
        <v>412</v>
      </c>
      <c r="E203" s="40" t="s">
        <v>416</v>
      </c>
      <c r="F203" s="40"/>
      <c r="G203" s="43">
        <f>G205+G204</f>
        <v>2370.8</v>
      </c>
      <c r="H203" s="43">
        <f>H205+H204</f>
        <v>525</v>
      </c>
      <c r="I203" s="21">
        <f t="shared" si="2"/>
        <v>22.144423823182045</v>
      </c>
    </row>
    <row r="204" spans="1:9" s="49" customFormat="1" ht="72">
      <c r="A204" s="51"/>
      <c r="B204" s="35" t="s">
        <v>480</v>
      </c>
      <c r="C204" s="36" t="s">
        <v>412</v>
      </c>
      <c r="D204" s="36" t="s">
        <v>412</v>
      </c>
      <c r="E204" s="34" t="s">
        <v>416</v>
      </c>
      <c r="F204" s="34">
        <v>460</v>
      </c>
      <c r="G204" s="20">
        <v>1845.8</v>
      </c>
      <c r="H204" s="20">
        <v>0</v>
      </c>
      <c r="I204" s="48">
        <f t="shared" si="2"/>
        <v>0</v>
      </c>
    </row>
    <row r="205" spans="1:9" ht="12.75">
      <c r="A205" s="44"/>
      <c r="B205" s="41" t="s">
        <v>306</v>
      </c>
      <c r="C205" s="42" t="s">
        <v>412</v>
      </c>
      <c r="D205" s="42" t="s">
        <v>412</v>
      </c>
      <c r="E205" s="40" t="s">
        <v>416</v>
      </c>
      <c r="F205" s="40">
        <v>620</v>
      </c>
      <c r="G205" s="43">
        <v>525</v>
      </c>
      <c r="H205" s="43">
        <v>525</v>
      </c>
      <c r="I205" s="21">
        <f t="shared" si="2"/>
        <v>100</v>
      </c>
    </row>
    <row r="206" spans="1:9" ht="24">
      <c r="A206" s="44"/>
      <c r="B206" s="41" t="s">
        <v>481</v>
      </c>
      <c r="C206" s="42" t="s">
        <v>412</v>
      </c>
      <c r="D206" s="42" t="s">
        <v>412</v>
      </c>
      <c r="E206" s="40" t="s">
        <v>432</v>
      </c>
      <c r="F206" s="40"/>
      <c r="G206" s="43">
        <f>G207</f>
        <v>1168.1</v>
      </c>
      <c r="H206" s="43">
        <f>H207</f>
        <v>500</v>
      </c>
      <c r="I206" s="21">
        <f t="shared" si="2"/>
        <v>42.80455440458865</v>
      </c>
    </row>
    <row r="207" spans="1:9" ht="12.75">
      <c r="A207" s="44"/>
      <c r="B207" s="41" t="s">
        <v>306</v>
      </c>
      <c r="C207" s="42" t="s">
        <v>412</v>
      </c>
      <c r="D207" s="42" t="s">
        <v>412</v>
      </c>
      <c r="E207" s="40" t="s">
        <v>432</v>
      </c>
      <c r="F207" s="40">
        <v>620</v>
      </c>
      <c r="G207" s="20">
        <v>1168.1</v>
      </c>
      <c r="H207" s="43">
        <v>500</v>
      </c>
      <c r="I207" s="21">
        <f t="shared" si="2"/>
        <v>42.80455440458865</v>
      </c>
    </row>
    <row r="208" spans="1:9" ht="12.75">
      <c r="A208" s="44"/>
      <c r="B208" s="41" t="s">
        <v>316</v>
      </c>
      <c r="C208" s="42" t="s">
        <v>412</v>
      </c>
      <c r="D208" s="42" t="s">
        <v>399</v>
      </c>
      <c r="E208" s="40"/>
      <c r="F208" s="40"/>
      <c r="G208" s="43">
        <f>G209</f>
        <v>109318.5</v>
      </c>
      <c r="H208" s="43">
        <f>H209</f>
        <v>16632.8</v>
      </c>
      <c r="I208" s="21">
        <f t="shared" si="2"/>
        <v>15.214991058238084</v>
      </c>
    </row>
    <row r="209" spans="1:9" ht="60">
      <c r="A209" s="44"/>
      <c r="B209" s="41" t="s">
        <v>477</v>
      </c>
      <c r="C209" s="42" t="s">
        <v>412</v>
      </c>
      <c r="D209" s="42" t="s">
        <v>399</v>
      </c>
      <c r="E209" s="40" t="s">
        <v>429</v>
      </c>
      <c r="F209" s="40"/>
      <c r="G209" s="43">
        <f>G210</f>
        <v>109318.5</v>
      </c>
      <c r="H209" s="43">
        <f>H210</f>
        <v>16632.8</v>
      </c>
      <c r="I209" s="21">
        <f t="shared" si="2"/>
        <v>15.214991058238084</v>
      </c>
    </row>
    <row r="210" spans="1:9" ht="12.75">
      <c r="A210" s="44"/>
      <c r="B210" s="41" t="s">
        <v>306</v>
      </c>
      <c r="C210" s="42" t="s">
        <v>412</v>
      </c>
      <c r="D210" s="42" t="s">
        <v>399</v>
      </c>
      <c r="E210" s="40" t="s">
        <v>429</v>
      </c>
      <c r="F210" s="40">
        <v>620</v>
      </c>
      <c r="G210" s="43">
        <v>109318.5</v>
      </c>
      <c r="H210" s="43">
        <v>16632.8</v>
      </c>
      <c r="I210" s="21">
        <f t="shared" si="2"/>
        <v>15.214991058238084</v>
      </c>
    </row>
    <row r="211" spans="1:9" ht="12.75">
      <c r="A211" s="44"/>
      <c r="B211" s="41" t="s">
        <v>317</v>
      </c>
      <c r="C211" s="42" t="s">
        <v>433</v>
      </c>
      <c r="D211" s="42" t="s">
        <v>370</v>
      </c>
      <c r="E211" s="40"/>
      <c r="F211" s="40"/>
      <c r="G211" s="43">
        <f>G212</f>
        <v>73268.3</v>
      </c>
      <c r="H211" s="43">
        <f>H212</f>
        <v>51861.100000000006</v>
      </c>
      <c r="I211" s="21">
        <f t="shared" si="2"/>
        <v>70.78245298444212</v>
      </c>
    </row>
    <row r="212" spans="1:9" ht="24">
      <c r="A212" s="44"/>
      <c r="B212" s="41" t="s">
        <v>478</v>
      </c>
      <c r="C212" s="42" t="s">
        <v>433</v>
      </c>
      <c r="D212" s="42" t="s">
        <v>370</v>
      </c>
      <c r="E212" s="40" t="s">
        <v>431</v>
      </c>
      <c r="F212" s="40"/>
      <c r="G212" s="43">
        <f>G213+G214+G216+G215+G220</f>
        <v>73268.3</v>
      </c>
      <c r="H212" s="43">
        <f>H213+H214+H216+H215+H220</f>
        <v>51861.100000000006</v>
      </c>
      <c r="I212" s="21">
        <f t="shared" si="2"/>
        <v>70.78245298444212</v>
      </c>
    </row>
    <row r="213" spans="1:9" ht="12.75">
      <c r="A213" s="44"/>
      <c r="B213" s="41" t="s">
        <v>295</v>
      </c>
      <c r="C213" s="42" t="s">
        <v>433</v>
      </c>
      <c r="D213" s="42" t="s">
        <v>370</v>
      </c>
      <c r="E213" s="40" t="s">
        <v>431</v>
      </c>
      <c r="F213" s="40">
        <v>110</v>
      </c>
      <c r="G213" s="43">
        <v>7086.6</v>
      </c>
      <c r="H213" s="43">
        <v>2957.5</v>
      </c>
      <c r="I213" s="21">
        <f t="shared" si="2"/>
        <v>41.73369457850026</v>
      </c>
    </row>
    <row r="214" spans="1:9" ht="24">
      <c r="A214" s="44"/>
      <c r="B214" s="41" t="s">
        <v>288</v>
      </c>
      <c r="C214" s="42" t="s">
        <v>433</v>
      </c>
      <c r="D214" s="42" t="s">
        <v>370</v>
      </c>
      <c r="E214" s="40" t="s">
        <v>431</v>
      </c>
      <c r="F214" s="40">
        <v>240</v>
      </c>
      <c r="G214" s="43">
        <v>1003.6</v>
      </c>
      <c r="H214" s="43">
        <v>637.4</v>
      </c>
      <c r="I214" s="21">
        <f t="shared" si="2"/>
        <v>63.51135910721403</v>
      </c>
    </row>
    <row r="215" spans="1:9" ht="12.75">
      <c r="A215" s="44"/>
      <c r="B215" s="41" t="s">
        <v>296</v>
      </c>
      <c r="C215" s="42" t="s">
        <v>433</v>
      </c>
      <c r="D215" s="42" t="s">
        <v>370</v>
      </c>
      <c r="E215" s="40" t="s">
        <v>431</v>
      </c>
      <c r="F215" s="40">
        <v>410</v>
      </c>
      <c r="G215" s="43">
        <v>31174.7</v>
      </c>
      <c r="H215" s="43">
        <v>31155.8</v>
      </c>
      <c r="I215" s="21">
        <f t="shared" si="2"/>
        <v>99.93937391538651</v>
      </c>
    </row>
    <row r="216" spans="1:9" ht="12.75">
      <c r="A216" s="44"/>
      <c r="B216" s="41" t="s">
        <v>313</v>
      </c>
      <c r="C216" s="42" t="s">
        <v>433</v>
      </c>
      <c r="D216" s="42" t="s">
        <v>370</v>
      </c>
      <c r="E216" s="40" t="s">
        <v>431</v>
      </c>
      <c r="F216" s="40">
        <v>610</v>
      </c>
      <c r="G216" s="43">
        <v>34003.3</v>
      </c>
      <c r="H216" s="43">
        <v>17110.4</v>
      </c>
      <c r="I216" s="21">
        <f t="shared" si="2"/>
        <v>50.31982189963915</v>
      </c>
    </row>
    <row r="217" spans="1:9" ht="12.75" hidden="1">
      <c r="A217" s="44"/>
      <c r="B217" s="41" t="s">
        <v>318</v>
      </c>
      <c r="C217" s="42" t="s">
        <v>433</v>
      </c>
      <c r="D217" s="42" t="s">
        <v>382</v>
      </c>
      <c r="E217" s="40"/>
      <c r="F217" s="40"/>
      <c r="G217" s="43">
        <f>G218</f>
        <v>0</v>
      </c>
      <c r="H217" s="43">
        <f>H218</f>
        <v>0</v>
      </c>
      <c r="I217" s="21" t="e">
        <f t="shared" si="2"/>
        <v>#DIV/0!</v>
      </c>
    </row>
    <row r="218" spans="1:9" ht="24" hidden="1">
      <c r="A218" s="44"/>
      <c r="B218" s="41" t="s">
        <v>430</v>
      </c>
      <c r="C218" s="42" t="s">
        <v>433</v>
      </c>
      <c r="D218" s="42" t="s">
        <v>382</v>
      </c>
      <c r="E218" s="40" t="s">
        <v>431</v>
      </c>
      <c r="F218" s="40"/>
      <c r="G218" s="43">
        <f>G219</f>
        <v>0</v>
      </c>
      <c r="H218" s="43">
        <f>H219</f>
        <v>0</v>
      </c>
      <c r="I218" s="21" t="e">
        <f t="shared" si="2"/>
        <v>#DIV/0!</v>
      </c>
    </row>
    <row r="219" spans="1:9" ht="12.75" hidden="1">
      <c r="A219" s="44"/>
      <c r="B219" s="41" t="s">
        <v>313</v>
      </c>
      <c r="C219" s="42" t="s">
        <v>433</v>
      </c>
      <c r="D219" s="42" t="s">
        <v>382</v>
      </c>
      <c r="E219" s="40" t="s">
        <v>431</v>
      </c>
      <c r="F219" s="40">
        <v>610</v>
      </c>
      <c r="G219" s="43"/>
      <c r="H219" s="43"/>
      <c r="I219" s="21" t="e">
        <f t="shared" si="2"/>
        <v>#DIV/0!</v>
      </c>
    </row>
    <row r="220" spans="1:9" s="49" customFormat="1" ht="12.75">
      <c r="A220" s="51"/>
      <c r="B220" s="35" t="s">
        <v>290</v>
      </c>
      <c r="C220" s="36" t="s">
        <v>433</v>
      </c>
      <c r="D220" s="36" t="s">
        <v>370</v>
      </c>
      <c r="E220" s="34" t="s">
        <v>431</v>
      </c>
      <c r="F220" s="34">
        <v>850</v>
      </c>
      <c r="G220" s="20">
        <v>0.1</v>
      </c>
      <c r="H220" s="20">
        <v>0</v>
      </c>
      <c r="I220" s="48">
        <v>0</v>
      </c>
    </row>
    <row r="221" spans="1:9" ht="12.75">
      <c r="A221" s="44"/>
      <c r="B221" s="41" t="s">
        <v>321</v>
      </c>
      <c r="C221" s="42">
        <v>10</v>
      </c>
      <c r="D221" s="42" t="s">
        <v>371</v>
      </c>
      <c r="E221" s="40"/>
      <c r="F221" s="40"/>
      <c r="G221" s="43">
        <f>G222+G224+G227</f>
        <v>3053.5</v>
      </c>
      <c r="H221" s="43">
        <f>H222+H224+H227</f>
        <v>96.3</v>
      </c>
      <c r="I221" s="21">
        <f t="shared" si="2"/>
        <v>3.1537579826428686</v>
      </c>
    </row>
    <row r="222" spans="1:9" ht="27" customHeight="1">
      <c r="A222" s="44"/>
      <c r="B222" s="41" t="s">
        <v>308</v>
      </c>
      <c r="C222" s="42">
        <v>10</v>
      </c>
      <c r="D222" s="42" t="s">
        <v>371</v>
      </c>
      <c r="E222" s="40" t="s">
        <v>422</v>
      </c>
      <c r="F222" s="40"/>
      <c r="G222" s="43">
        <f>G223</f>
        <v>200</v>
      </c>
      <c r="H222" s="43">
        <f>H223</f>
        <v>0</v>
      </c>
      <c r="I222" s="21">
        <f t="shared" si="2"/>
        <v>0</v>
      </c>
    </row>
    <row r="223" spans="1:9" ht="24">
      <c r="A223" s="44"/>
      <c r="B223" s="41" t="s">
        <v>324</v>
      </c>
      <c r="C223" s="42">
        <v>10</v>
      </c>
      <c r="D223" s="42" t="s">
        <v>371</v>
      </c>
      <c r="E223" s="40" t="s">
        <v>422</v>
      </c>
      <c r="F223" s="40">
        <v>320</v>
      </c>
      <c r="G223" s="43">
        <v>200</v>
      </c>
      <c r="H223" s="43">
        <v>0</v>
      </c>
      <c r="I223" s="21">
        <f t="shared" si="2"/>
        <v>0</v>
      </c>
    </row>
    <row r="224" spans="1:9" ht="36">
      <c r="A224" s="44"/>
      <c r="B224" s="41" t="s">
        <v>423</v>
      </c>
      <c r="C224" s="42">
        <v>10</v>
      </c>
      <c r="D224" s="42" t="s">
        <v>371</v>
      </c>
      <c r="E224" s="40" t="s">
        <v>424</v>
      </c>
      <c r="F224" s="40"/>
      <c r="G224" s="43">
        <f>G225</f>
        <v>2757.2</v>
      </c>
      <c r="H224" s="43">
        <f>H225</f>
        <v>0</v>
      </c>
      <c r="I224" s="21">
        <f t="shared" si="2"/>
        <v>0</v>
      </c>
    </row>
    <row r="225" spans="1:9" ht="36">
      <c r="A225" s="44"/>
      <c r="B225" s="41" t="s">
        <v>434</v>
      </c>
      <c r="C225" s="42">
        <v>10</v>
      </c>
      <c r="D225" s="42" t="s">
        <v>371</v>
      </c>
      <c r="E225" s="40" t="s">
        <v>435</v>
      </c>
      <c r="F225" s="40"/>
      <c r="G225" s="43">
        <f>G226</f>
        <v>2757.2</v>
      </c>
      <c r="H225" s="43">
        <f>H226</f>
        <v>0</v>
      </c>
      <c r="I225" s="21">
        <f t="shared" si="2"/>
        <v>0</v>
      </c>
    </row>
    <row r="226" spans="1:9" ht="12.75">
      <c r="A226" s="44"/>
      <c r="B226" s="41" t="s">
        <v>322</v>
      </c>
      <c r="C226" s="42">
        <v>10</v>
      </c>
      <c r="D226" s="42" t="s">
        <v>371</v>
      </c>
      <c r="E226" s="40" t="s">
        <v>435</v>
      </c>
      <c r="F226" s="40">
        <v>310</v>
      </c>
      <c r="G226" s="43">
        <v>2757.2</v>
      </c>
      <c r="H226" s="43">
        <v>0</v>
      </c>
      <c r="I226" s="21">
        <f t="shared" si="2"/>
        <v>0</v>
      </c>
    </row>
    <row r="227" spans="1:9" s="49" customFormat="1" ht="36">
      <c r="A227" s="51"/>
      <c r="B227" s="35" t="s">
        <v>475</v>
      </c>
      <c r="C227" s="36">
        <v>10</v>
      </c>
      <c r="D227" s="36" t="s">
        <v>371</v>
      </c>
      <c r="E227" s="34" t="s">
        <v>427</v>
      </c>
      <c r="F227" s="34"/>
      <c r="G227" s="20">
        <f>G228</f>
        <v>96.3</v>
      </c>
      <c r="H227" s="20">
        <f>H228</f>
        <v>96.3</v>
      </c>
      <c r="I227" s="48">
        <f>SUM(H227/G227*100)</f>
        <v>100</v>
      </c>
    </row>
    <row r="228" spans="1:9" s="49" customFormat="1" ht="24">
      <c r="A228" s="51"/>
      <c r="B228" s="35" t="s">
        <v>324</v>
      </c>
      <c r="C228" s="36">
        <v>10</v>
      </c>
      <c r="D228" s="36" t="s">
        <v>371</v>
      </c>
      <c r="E228" s="34" t="s">
        <v>427</v>
      </c>
      <c r="F228" s="34">
        <v>320</v>
      </c>
      <c r="G228" s="20">
        <v>96.3</v>
      </c>
      <c r="H228" s="20">
        <v>96.3</v>
      </c>
      <c r="I228" s="48">
        <f>SUM(H228/G228*100)</f>
        <v>100</v>
      </c>
    </row>
    <row r="229" spans="1:9" s="49" customFormat="1" ht="12.75">
      <c r="A229" s="51"/>
      <c r="B229" s="35" t="s">
        <v>325</v>
      </c>
      <c r="C229" s="36">
        <v>10</v>
      </c>
      <c r="D229" s="36" t="s">
        <v>382</v>
      </c>
      <c r="E229" s="34"/>
      <c r="F229" s="34"/>
      <c r="G229" s="20">
        <f>G230</f>
        <v>28073.1</v>
      </c>
      <c r="H229" s="20">
        <f>H230</f>
        <v>18363.4</v>
      </c>
      <c r="I229" s="48">
        <f t="shared" si="2"/>
        <v>65.41279730418088</v>
      </c>
    </row>
    <row r="230" spans="1:9" ht="36">
      <c r="A230" s="44"/>
      <c r="B230" s="41" t="s">
        <v>474</v>
      </c>
      <c r="C230" s="42">
        <v>10</v>
      </c>
      <c r="D230" s="42" t="s">
        <v>382</v>
      </c>
      <c r="E230" s="40" t="s">
        <v>424</v>
      </c>
      <c r="F230" s="40"/>
      <c r="G230" s="43">
        <f>G231+G233</f>
        <v>28073.1</v>
      </c>
      <c r="H230" s="43">
        <f>H231+H233</f>
        <v>18363.4</v>
      </c>
      <c r="I230" s="21">
        <f t="shared" si="2"/>
        <v>65.41279730418088</v>
      </c>
    </row>
    <row r="231" spans="1:9" ht="12.75">
      <c r="A231" s="44"/>
      <c r="B231" s="41" t="s">
        <v>436</v>
      </c>
      <c r="C231" s="42">
        <v>10</v>
      </c>
      <c r="D231" s="42" t="s">
        <v>382</v>
      </c>
      <c r="E231" s="40" t="s">
        <v>437</v>
      </c>
      <c r="F231" s="40"/>
      <c r="G231" s="43">
        <f>G232</f>
        <v>11529.8</v>
      </c>
      <c r="H231" s="43">
        <f>H232</f>
        <v>11470.4</v>
      </c>
      <c r="I231" s="21">
        <f t="shared" si="2"/>
        <v>99.48481326649204</v>
      </c>
    </row>
    <row r="232" spans="1:9" ht="24">
      <c r="A232" s="44"/>
      <c r="B232" s="41" t="s">
        <v>324</v>
      </c>
      <c r="C232" s="42">
        <v>10</v>
      </c>
      <c r="D232" s="42" t="s">
        <v>382</v>
      </c>
      <c r="E232" s="40" t="s">
        <v>437</v>
      </c>
      <c r="F232" s="40">
        <v>320</v>
      </c>
      <c r="G232" s="43">
        <v>11529.8</v>
      </c>
      <c r="H232" s="43">
        <v>11470.4</v>
      </c>
      <c r="I232" s="21">
        <f t="shared" si="2"/>
        <v>99.48481326649204</v>
      </c>
    </row>
    <row r="233" spans="1:9" ht="36">
      <c r="A233" s="44"/>
      <c r="B233" s="41" t="s">
        <v>434</v>
      </c>
      <c r="C233" s="42" t="s">
        <v>408</v>
      </c>
      <c r="D233" s="42" t="s">
        <v>382</v>
      </c>
      <c r="E233" s="40" t="s">
        <v>435</v>
      </c>
      <c r="F233" s="40"/>
      <c r="G233" s="43">
        <f>G234</f>
        <v>16543.3</v>
      </c>
      <c r="H233" s="43">
        <f>H234</f>
        <v>6893</v>
      </c>
      <c r="I233" s="21">
        <f t="shared" si="2"/>
        <v>41.66641480236712</v>
      </c>
    </row>
    <row r="234" spans="1:9" ht="12.75">
      <c r="A234" s="44"/>
      <c r="B234" s="41" t="s">
        <v>296</v>
      </c>
      <c r="C234" s="42" t="s">
        <v>408</v>
      </c>
      <c r="D234" s="42" t="s">
        <v>382</v>
      </c>
      <c r="E234" s="40" t="s">
        <v>435</v>
      </c>
      <c r="F234" s="40">
        <v>410</v>
      </c>
      <c r="G234" s="43">
        <v>16543.3</v>
      </c>
      <c r="H234" s="43">
        <v>6893</v>
      </c>
      <c r="I234" s="21">
        <f t="shared" si="2"/>
        <v>41.66641480236712</v>
      </c>
    </row>
    <row r="235" spans="1:9" ht="12.75">
      <c r="A235" s="44"/>
      <c r="B235" s="41" t="s">
        <v>327</v>
      </c>
      <c r="C235" s="42">
        <v>11</v>
      </c>
      <c r="D235" s="42" t="s">
        <v>370</v>
      </c>
      <c r="E235" s="40"/>
      <c r="F235" s="40"/>
      <c r="G235" s="43">
        <f>G238+G236</f>
        <v>43256.4</v>
      </c>
      <c r="H235" s="43">
        <f>H238+H236</f>
        <v>22128.2</v>
      </c>
      <c r="I235" s="21">
        <f t="shared" si="2"/>
        <v>51.15589831793677</v>
      </c>
    </row>
    <row r="236" spans="1:9" ht="48" hidden="1">
      <c r="A236" s="44"/>
      <c r="B236" s="41" t="s">
        <v>447</v>
      </c>
      <c r="C236" s="42">
        <v>11</v>
      </c>
      <c r="D236" s="42" t="s">
        <v>370</v>
      </c>
      <c r="E236" s="40" t="s">
        <v>384</v>
      </c>
      <c r="F236" s="40"/>
      <c r="G236" s="43">
        <f>SUM(G237)</f>
        <v>0</v>
      </c>
      <c r="H236" s="43">
        <f>SUM(H237)</f>
        <v>0</v>
      </c>
      <c r="I236" s="21" t="e">
        <f t="shared" si="2"/>
        <v>#DIV/0!</v>
      </c>
    </row>
    <row r="237" spans="1:9" ht="12.75" hidden="1">
      <c r="A237" s="44"/>
      <c r="B237" s="41" t="s">
        <v>313</v>
      </c>
      <c r="C237" s="42">
        <v>11</v>
      </c>
      <c r="D237" s="42" t="s">
        <v>370</v>
      </c>
      <c r="E237" s="40" t="s">
        <v>384</v>
      </c>
      <c r="F237" s="40">
        <v>610</v>
      </c>
      <c r="G237" s="43">
        <v>0</v>
      </c>
      <c r="H237" s="43">
        <v>0</v>
      </c>
      <c r="I237" s="21" t="e">
        <f t="shared" si="2"/>
        <v>#DIV/0!</v>
      </c>
    </row>
    <row r="238" spans="1:9" ht="36">
      <c r="A238" s="44"/>
      <c r="B238" s="41" t="s">
        <v>482</v>
      </c>
      <c r="C238" s="42">
        <v>11</v>
      </c>
      <c r="D238" s="42" t="s">
        <v>370</v>
      </c>
      <c r="E238" s="40" t="s">
        <v>438</v>
      </c>
      <c r="F238" s="40"/>
      <c r="G238" s="43">
        <f>G239+G240</f>
        <v>43256.4</v>
      </c>
      <c r="H238" s="43">
        <f>H239+H240</f>
        <v>22128.2</v>
      </c>
      <c r="I238" s="21">
        <f t="shared" si="2"/>
        <v>51.15589831793677</v>
      </c>
    </row>
    <row r="239" spans="1:9" ht="12.75">
      <c r="A239" s="44"/>
      <c r="B239" s="41" t="s">
        <v>313</v>
      </c>
      <c r="C239" s="42">
        <v>11</v>
      </c>
      <c r="D239" s="42" t="s">
        <v>370</v>
      </c>
      <c r="E239" s="40" t="s">
        <v>438</v>
      </c>
      <c r="F239" s="40">
        <v>610</v>
      </c>
      <c r="G239" s="43">
        <v>42256.4</v>
      </c>
      <c r="H239" s="43">
        <v>21128.2</v>
      </c>
      <c r="I239" s="21">
        <f t="shared" si="2"/>
        <v>50</v>
      </c>
    </row>
    <row r="240" spans="1:9" ht="12.75">
      <c r="A240" s="44"/>
      <c r="B240" s="41" t="s">
        <v>306</v>
      </c>
      <c r="C240" s="42">
        <v>11</v>
      </c>
      <c r="D240" s="42" t="s">
        <v>370</v>
      </c>
      <c r="E240" s="40" t="s">
        <v>438</v>
      </c>
      <c r="F240" s="40">
        <v>620</v>
      </c>
      <c r="G240" s="43">
        <v>1000</v>
      </c>
      <c r="H240" s="43">
        <v>1000</v>
      </c>
      <c r="I240" s="21">
        <f aca="true" t="shared" si="3" ref="I240:I262">SUM(H240/G240*100)</f>
        <v>100</v>
      </c>
    </row>
    <row r="241" spans="1:9" ht="12.75">
      <c r="A241" s="38"/>
      <c r="B241" s="41" t="s">
        <v>328</v>
      </c>
      <c r="C241" s="42">
        <v>11</v>
      </c>
      <c r="D241" s="42" t="s">
        <v>379</v>
      </c>
      <c r="E241" s="40"/>
      <c r="F241" s="40"/>
      <c r="G241" s="43">
        <f>G242</f>
        <v>6732.7</v>
      </c>
      <c r="H241" s="43">
        <f>H242</f>
        <v>2800</v>
      </c>
      <c r="I241" s="21">
        <f t="shared" si="3"/>
        <v>41.58807016501552</v>
      </c>
    </row>
    <row r="242" spans="1:9" ht="36">
      <c r="A242" s="38"/>
      <c r="B242" s="41" t="s">
        <v>482</v>
      </c>
      <c r="C242" s="42">
        <v>11</v>
      </c>
      <c r="D242" s="42" t="s">
        <v>379</v>
      </c>
      <c r="E242" s="40" t="s">
        <v>438</v>
      </c>
      <c r="F242" s="40"/>
      <c r="G242" s="43">
        <f>G243</f>
        <v>6732.7</v>
      </c>
      <c r="H242" s="43">
        <f>H243</f>
        <v>2800</v>
      </c>
      <c r="I242" s="21">
        <f t="shared" si="3"/>
        <v>41.58807016501552</v>
      </c>
    </row>
    <row r="243" spans="1:9" ht="12.75">
      <c r="A243" s="38"/>
      <c r="B243" s="41" t="s">
        <v>306</v>
      </c>
      <c r="C243" s="42">
        <v>11</v>
      </c>
      <c r="D243" s="42" t="s">
        <v>379</v>
      </c>
      <c r="E243" s="40" t="s">
        <v>438</v>
      </c>
      <c r="F243" s="40">
        <v>620</v>
      </c>
      <c r="G243" s="43">
        <v>6732.7</v>
      </c>
      <c r="H243" s="43">
        <v>2800</v>
      </c>
      <c r="I243" s="21">
        <f t="shared" si="3"/>
        <v>41.58807016501552</v>
      </c>
    </row>
    <row r="244" spans="1:9" ht="12.75">
      <c r="A244" s="38"/>
      <c r="B244" s="41" t="s">
        <v>332</v>
      </c>
      <c r="C244" s="42">
        <v>14</v>
      </c>
      <c r="D244" s="42" t="s">
        <v>371</v>
      </c>
      <c r="E244" s="40"/>
      <c r="F244" s="40"/>
      <c r="G244" s="43">
        <f>G245</f>
        <v>24759.2</v>
      </c>
      <c r="H244" s="43">
        <f>H245</f>
        <v>16017.7</v>
      </c>
      <c r="I244" s="21">
        <f t="shared" si="3"/>
        <v>64.69393195256713</v>
      </c>
    </row>
    <row r="245" spans="1:9" ht="24">
      <c r="A245" s="38"/>
      <c r="B245" s="41" t="s">
        <v>478</v>
      </c>
      <c r="C245" s="42">
        <v>14</v>
      </c>
      <c r="D245" s="42" t="s">
        <v>371</v>
      </c>
      <c r="E245" s="40" t="s">
        <v>431</v>
      </c>
      <c r="F245" s="40"/>
      <c r="G245" s="43">
        <f>G246</f>
        <v>24759.2</v>
      </c>
      <c r="H245" s="43">
        <f>H246</f>
        <v>16017.7</v>
      </c>
      <c r="I245" s="21">
        <f t="shared" si="3"/>
        <v>64.69393195256713</v>
      </c>
    </row>
    <row r="246" spans="1:9" ht="12.75">
      <c r="A246" s="38"/>
      <c r="B246" s="41" t="s">
        <v>260</v>
      </c>
      <c r="C246" s="42">
        <v>14</v>
      </c>
      <c r="D246" s="42" t="s">
        <v>371</v>
      </c>
      <c r="E246" s="40" t="s">
        <v>431</v>
      </c>
      <c r="F246" s="40">
        <v>540</v>
      </c>
      <c r="G246" s="43">
        <v>24759.2</v>
      </c>
      <c r="H246" s="43">
        <v>16017.7</v>
      </c>
      <c r="I246" s="21">
        <f t="shared" si="3"/>
        <v>64.69393195256713</v>
      </c>
    </row>
    <row r="247" spans="1:9" ht="12.75">
      <c r="A247" s="11">
        <v>921</v>
      </c>
      <c r="B247" s="12" t="s">
        <v>0</v>
      </c>
      <c r="C247" s="13"/>
      <c r="D247" s="13"/>
      <c r="E247" s="11"/>
      <c r="F247" s="11"/>
      <c r="G247" s="29">
        <f>G248+G253+G256+G259</f>
        <v>49120.2</v>
      </c>
      <c r="H247" s="29">
        <f>H248+H253+H256+H259</f>
        <v>29872.800000000003</v>
      </c>
      <c r="I247" s="16">
        <f t="shared" si="3"/>
        <v>60.81571329106967</v>
      </c>
    </row>
    <row r="248" spans="1:9" ht="24">
      <c r="A248" s="11"/>
      <c r="B248" s="17" t="s">
        <v>292</v>
      </c>
      <c r="C248" s="18" t="s">
        <v>370</v>
      </c>
      <c r="D248" s="18" t="s">
        <v>375</v>
      </c>
      <c r="E248" s="19"/>
      <c r="F248" s="19"/>
      <c r="G248" s="25">
        <f>G249</f>
        <v>12467.199999999999</v>
      </c>
      <c r="H248" s="25">
        <f>H249</f>
        <v>5577.400000000001</v>
      </c>
      <c r="I248" s="21">
        <f t="shared" si="3"/>
        <v>44.73658880903491</v>
      </c>
    </row>
    <row r="249" spans="1:9" ht="36">
      <c r="A249" s="11"/>
      <c r="B249" s="17" t="s">
        <v>439</v>
      </c>
      <c r="C249" s="18" t="s">
        <v>370</v>
      </c>
      <c r="D249" s="18" t="s">
        <v>375</v>
      </c>
      <c r="E249" s="19" t="s">
        <v>440</v>
      </c>
      <c r="F249" s="19"/>
      <c r="G249" s="25">
        <f>G250+G251+G252</f>
        <v>12467.199999999999</v>
      </c>
      <c r="H249" s="25">
        <f>H250+H251+H252</f>
        <v>5577.400000000001</v>
      </c>
      <c r="I249" s="21">
        <f t="shared" si="3"/>
        <v>44.73658880903491</v>
      </c>
    </row>
    <row r="250" spans="1:9" ht="24">
      <c r="A250" s="11"/>
      <c r="B250" s="17" t="s">
        <v>285</v>
      </c>
      <c r="C250" s="18" t="s">
        <v>370</v>
      </c>
      <c r="D250" s="18" t="s">
        <v>375</v>
      </c>
      <c r="E250" s="19" t="s">
        <v>440</v>
      </c>
      <c r="F250" s="19">
        <v>120</v>
      </c>
      <c r="G250" s="25">
        <v>11513.9</v>
      </c>
      <c r="H250" s="25">
        <v>5329.6</v>
      </c>
      <c r="I250" s="21">
        <f t="shared" si="3"/>
        <v>46.28839923918047</v>
      </c>
    </row>
    <row r="251" spans="1:9" ht="24">
      <c r="A251" s="11"/>
      <c r="B251" s="17" t="s">
        <v>288</v>
      </c>
      <c r="C251" s="18" t="s">
        <v>370</v>
      </c>
      <c r="D251" s="18" t="s">
        <v>375</v>
      </c>
      <c r="E251" s="19" t="s">
        <v>440</v>
      </c>
      <c r="F251" s="19">
        <v>240</v>
      </c>
      <c r="G251" s="25">
        <v>953.3</v>
      </c>
      <c r="H251" s="25">
        <v>247.8</v>
      </c>
      <c r="I251" s="21">
        <f t="shared" si="3"/>
        <v>25.99391587118431</v>
      </c>
    </row>
    <row r="252" spans="1:9" ht="12.75" hidden="1">
      <c r="A252" s="11"/>
      <c r="B252" s="17" t="s">
        <v>290</v>
      </c>
      <c r="C252" s="18" t="s">
        <v>370</v>
      </c>
      <c r="D252" s="18" t="s">
        <v>375</v>
      </c>
      <c r="E252" s="19" t="s">
        <v>440</v>
      </c>
      <c r="F252" s="19">
        <v>850</v>
      </c>
      <c r="G252" s="25">
        <v>0</v>
      </c>
      <c r="H252" s="25">
        <v>0</v>
      </c>
      <c r="I252" s="21" t="e">
        <f t="shared" si="3"/>
        <v>#DIV/0!</v>
      </c>
    </row>
    <row r="253" spans="1:9" ht="12.75">
      <c r="A253" s="11"/>
      <c r="B253" s="17" t="s">
        <v>303</v>
      </c>
      <c r="C253" s="18" t="s">
        <v>382</v>
      </c>
      <c r="D253" s="18" t="s">
        <v>408</v>
      </c>
      <c r="E253" s="19"/>
      <c r="F253" s="11"/>
      <c r="G253" s="25">
        <f>G254</f>
        <v>493</v>
      </c>
      <c r="H253" s="25">
        <f>H254</f>
        <v>174</v>
      </c>
      <c r="I253" s="21">
        <f t="shared" si="3"/>
        <v>35.294117647058826</v>
      </c>
    </row>
    <row r="254" spans="1:9" ht="24">
      <c r="A254" s="11"/>
      <c r="B254" s="17" t="s">
        <v>304</v>
      </c>
      <c r="C254" s="18" t="s">
        <v>382</v>
      </c>
      <c r="D254" s="18" t="s">
        <v>408</v>
      </c>
      <c r="E254" s="19" t="s">
        <v>409</v>
      </c>
      <c r="F254" s="19"/>
      <c r="G254" s="25">
        <f>G255</f>
        <v>493</v>
      </c>
      <c r="H254" s="25">
        <f>H255</f>
        <v>174</v>
      </c>
      <c r="I254" s="21">
        <f t="shared" si="3"/>
        <v>35.294117647058826</v>
      </c>
    </row>
    <row r="255" spans="1:9" ht="24">
      <c r="A255" s="11"/>
      <c r="B255" s="17" t="s">
        <v>288</v>
      </c>
      <c r="C255" s="18" t="s">
        <v>382</v>
      </c>
      <c r="D255" s="18" t="s">
        <v>408</v>
      </c>
      <c r="E255" s="19" t="s">
        <v>409</v>
      </c>
      <c r="F255" s="19">
        <v>240</v>
      </c>
      <c r="G255" s="20">
        <v>493</v>
      </c>
      <c r="H255" s="20">
        <v>174</v>
      </c>
      <c r="I255" s="21">
        <f t="shared" si="3"/>
        <v>35.294117647058826</v>
      </c>
    </row>
    <row r="256" spans="1:9" ht="12.75" hidden="1">
      <c r="A256" s="11"/>
      <c r="B256" s="17" t="s">
        <v>441</v>
      </c>
      <c r="C256" s="18" t="s">
        <v>388</v>
      </c>
      <c r="D256" s="18" t="s">
        <v>370</v>
      </c>
      <c r="E256" s="19"/>
      <c r="F256" s="19"/>
      <c r="G256" s="20">
        <f>G257</f>
        <v>0</v>
      </c>
      <c r="H256" s="20">
        <f>H257</f>
        <v>0</v>
      </c>
      <c r="I256" s="21" t="e">
        <f t="shared" si="3"/>
        <v>#DIV/0!</v>
      </c>
    </row>
    <row r="257" spans="1:9" ht="36" hidden="1">
      <c r="A257" s="11"/>
      <c r="B257" s="17" t="s">
        <v>439</v>
      </c>
      <c r="C257" s="18" t="s">
        <v>388</v>
      </c>
      <c r="D257" s="18" t="s">
        <v>370</v>
      </c>
      <c r="E257" s="19" t="s">
        <v>440</v>
      </c>
      <c r="F257" s="19"/>
      <c r="G257" s="20">
        <f>G258</f>
        <v>0</v>
      </c>
      <c r="H257" s="20">
        <f>H258</f>
        <v>0</v>
      </c>
      <c r="I257" s="21" t="e">
        <f t="shared" si="3"/>
        <v>#DIV/0!</v>
      </c>
    </row>
    <row r="258" spans="1:9" ht="12.75" hidden="1">
      <c r="A258" s="11"/>
      <c r="B258" s="17" t="s">
        <v>329</v>
      </c>
      <c r="C258" s="18" t="s">
        <v>388</v>
      </c>
      <c r="D258" s="18" t="s">
        <v>370</v>
      </c>
      <c r="E258" s="19" t="s">
        <v>440</v>
      </c>
      <c r="F258" s="19">
        <v>730</v>
      </c>
      <c r="G258" s="20">
        <v>0</v>
      </c>
      <c r="H258" s="20">
        <v>0</v>
      </c>
      <c r="I258" s="21" t="e">
        <f t="shared" si="3"/>
        <v>#DIV/0!</v>
      </c>
    </row>
    <row r="259" spans="1:9" ht="24">
      <c r="A259" s="11"/>
      <c r="B259" s="17" t="s">
        <v>330</v>
      </c>
      <c r="C259" s="18" t="s">
        <v>402</v>
      </c>
      <c r="D259" s="18" t="s">
        <v>370</v>
      </c>
      <c r="E259" s="19"/>
      <c r="F259" s="19"/>
      <c r="G259" s="20">
        <f>G260</f>
        <v>36160</v>
      </c>
      <c r="H259" s="20">
        <f>H260</f>
        <v>24121.4</v>
      </c>
      <c r="I259" s="21">
        <f t="shared" si="3"/>
        <v>66.70741150442478</v>
      </c>
    </row>
    <row r="260" spans="1:9" ht="36">
      <c r="A260" s="19"/>
      <c r="B260" s="17" t="s">
        <v>439</v>
      </c>
      <c r="C260" s="18" t="s">
        <v>402</v>
      </c>
      <c r="D260" s="18" t="s">
        <v>370</v>
      </c>
      <c r="E260" s="19" t="s">
        <v>440</v>
      </c>
      <c r="F260" s="19"/>
      <c r="G260" s="20">
        <f>G261</f>
        <v>36160</v>
      </c>
      <c r="H260" s="20">
        <f>H261</f>
        <v>24121.4</v>
      </c>
      <c r="I260" s="21">
        <f t="shared" si="3"/>
        <v>66.70741150442478</v>
      </c>
    </row>
    <row r="261" spans="1:9" ht="12.75">
      <c r="A261" s="19"/>
      <c r="B261" s="17" t="s">
        <v>331</v>
      </c>
      <c r="C261" s="18" t="s">
        <v>402</v>
      </c>
      <c r="D261" s="18" t="s">
        <v>370</v>
      </c>
      <c r="E261" s="19" t="s">
        <v>440</v>
      </c>
      <c r="F261" s="19">
        <v>510</v>
      </c>
      <c r="G261" s="20">
        <v>36160</v>
      </c>
      <c r="H261" s="20">
        <v>24121.4</v>
      </c>
      <c r="I261" s="21">
        <f t="shared" si="3"/>
        <v>66.70741150442478</v>
      </c>
    </row>
    <row r="262" spans="1:9" ht="12.75">
      <c r="A262" s="11"/>
      <c r="B262" s="12" t="s">
        <v>442</v>
      </c>
      <c r="C262" s="11"/>
      <c r="D262" s="11"/>
      <c r="E262" s="11"/>
      <c r="F262" s="11"/>
      <c r="G262" s="45">
        <f>G247+G160+G17+G7+G156</f>
        <v>825364.8</v>
      </c>
      <c r="H262" s="45">
        <f>H247+H160+H17+H7+H156</f>
        <v>346768.4</v>
      </c>
      <c r="I262" s="16">
        <f t="shared" si="3"/>
        <v>42.013955526089795</v>
      </c>
    </row>
  </sheetData>
  <sheetProtection/>
  <mergeCells count="10">
    <mergeCell ref="I4:I5"/>
    <mergeCell ref="D1:F1"/>
    <mergeCell ref="A2:I2"/>
    <mergeCell ref="A4:A5"/>
    <mergeCell ref="B4:B5"/>
    <mergeCell ref="C4:D5"/>
    <mergeCell ref="E4:E5"/>
    <mergeCell ref="F4:F5"/>
    <mergeCell ref="G4:G5"/>
    <mergeCell ref="H4:H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71.421875" style="65" customWidth="1"/>
    <col min="2" max="2" width="20.140625" style="65" customWidth="1"/>
    <col min="3" max="4" width="13.57421875" style="65" customWidth="1"/>
  </cols>
  <sheetData>
    <row r="1" spans="1:4" ht="12.75">
      <c r="A1" s="55"/>
      <c r="B1" s="55"/>
      <c r="C1" s="124"/>
      <c r="D1" s="125"/>
    </row>
    <row r="2" spans="1:4" ht="15" customHeight="1">
      <c r="A2" s="126" t="s">
        <v>535</v>
      </c>
      <c r="B2" s="127"/>
      <c r="C2" s="127"/>
      <c r="D2" s="127"/>
    </row>
    <row r="3" spans="1:4" ht="12.75">
      <c r="A3" s="53"/>
      <c r="B3" s="55"/>
      <c r="C3" s="55"/>
      <c r="D3" s="56" t="s">
        <v>360</v>
      </c>
    </row>
    <row r="4" spans="1:4" ht="67.5" customHeight="1">
      <c r="A4" s="54" t="s">
        <v>1</v>
      </c>
      <c r="B4" s="54" t="s">
        <v>333</v>
      </c>
      <c r="C4" s="54" t="s">
        <v>3</v>
      </c>
      <c r="D4" s="54" t="s">
        <v>4</v>
      </c>
    </row>
    <row r="5" spans="1:4" ht="13.5" thickBot="1">
      <c r="A5" s="54" t="s">
        <v>5</v>
      </c>
      <c r="B5" s="57">
        <v>2</v>
      </c>
      <c r="C5" s="57">
        <v>3</v>
      </c>
      <c r="D5" s="57">
        <v>4</v>
      </c>
    </row>
    <row r="6" spans="1:4" ht="12.75">
      <c r="A6" s="58" t="s">
        <v>334</v>
      </c>
      <c r="B6" s="59" t="s">
        <v>7</v>
      </c>
      <c r="C6" s="71">
        <v>133758.8</v>
      </c>
      <c r="D6" s="72">
        <v>27171.8</v>
      </c>
    </row>
    <row r="7" spans="1:4" ht="12.75">
      <c r="A7" s="60" t="s">
        <v>8</v>
      </c>
      <c r="B7" s="61"/>
      <c r="C7" s="73"/>
      <c r="D7" s="74"/>
    </row>
    <row r="8" spans="1:4" ht="12.75">
      <c r="A8" s="67" t="s">
        <v>335</v>
      </c>
      <c r="B8" s="63" t="s">
        <v>7</v>
      </c>
      <c r="C8" s="75">
        <v>0</v>
      </c>
      <c r="D8" s="76">
        <v>0</v>
      </c>
    </row>
    <row r="9" spans="1:4" ht="12.75">
      <c r="A9" s="68" t="s">
        <v>336</v>
      </c>
      <c r="B9" s="61"/>
      <c r="C9" s="73">
        <v>0</v>
      </c>
      <c r="D9" s="74">
        <v>0</v>
      </c>
    </row>
    <row r="10" spans="1:4" ht="12.75">
      <c r="A10" s="69"/>
      <c r="B10" s="63"/>
      <c r="C10" s="77"/>
      <c r="D10" s="78"/>
    </row>
    <row r="11" spans="1:4" ht="12.75">
      <c r="A11" s="70" t="s">
        <v>337</v>
      </c>
      <c r="B11" s="63" t="s">
        <v>7</v>
      </c>
      <c r="C11" s="77">
        <v>0</v>
      </c>
      <c r="D11" s="78">
        <v>0</v>
      </c>
    </row>
    <row r="12" spans="1:4" ht="12.75" customHeight="1">
      <c r="A12" s="68" t="s">
        <v>336</v>
      </c>
      <c r="B12" s="61"/>
      <c r="C12" s="73"/>
      <c r="D12" s="74"/>
    </row>
    <row r="13" spans="1:4" ht="12.75">
      <c r="A13" s="66"/>
      <c r="B13" s="63" t="s">
        <v>339</v>
      </c>
      <c r="C13" s="77" t="s">
        <v>338</v>
      </c>
      <c r="D13" s="78" t="s">
        <v>338</v>
      </c>
    </row>
    <row r="14" spans="1:4" ht="12.75">
      <c r="A14" s="62" t="s">
        <v>340</v>
      </c>
      <c r="B14" s="63" t="s">
        <v>341</v>
      </c>
      <c r="C14" s="79">
        <v>133758.8</v>
      </c>
      <c r="D14" s="80">
        <v>27171.8</v>
      </c>
    </row>
    <row r="15" spans="1:4" ht="12.75">
      <c r="A15" s="62" t="s">
        <v>342</v>
      </c>
      <c r="B15" s="63" t="s">
        <v>343</v>
      </c>
      <c r="C15" s="79">
        <v>133758.8</v>
      </c>
      <c r="D15" s="80">
        <v>27171.8</v>
      </c>
    </row>
    <row r="16" spans="1:4" ht="12.75">
      <c r="A16" s="62" t="s">
        <v>344</v>
      </c>
      <c r="B16" s="63" t="s">
        <v>345</v>
      </c>
      <c r="C16" s="79">
        <v>-691617</v>
      </c>
      <c r="D16" s="80">
        <v>-347660.5</v>
      </c>
    </row>
    <row r="17" spans="1:4" ht="12.75">
      <c r="A17" s="62" t="s">
        <v>346</v>
      </c>
      <c r="B17" s="63" t="s">
        <v>347</v>
      </c>
      <c r="C17" s="79">
        <v>-691617</v>
      </c>
      <c r="D17" s="80">
        <v>-347660.5</v>
      </c>
    </row>
    <row r="18" spans="1:4" ht="12.75">
      <c r="A18" s="62" t="s">
        <v>348</v>
      </c>
      <c r="B18" s="63" t="s">
        <v>349</v>
      </c>
      <c r="C18" s="79">
        <v>-691617</v>
      </c>
      <c r="D18" s="80">
        <v>-347660.5</v>
      </c>
    </row>
    <row r="19" spans="1:4" ht="12.75">
      <c r="A19" s="62" t="s">
        <v>350</v>
      </c>
      <c r="B19" s="63" t="s">
        <v>351</v>
      </c>
      <c r="C19" s="79">
        <v>-691617</v>
      </c>
      <c r="D19" s="80">
        <v>-347660.5</v>
      </c>
    </row>
    <row r="20" spans="1:4" ht="12.75">
      <c r="A20" s="62" t="s">
        <v>352</v>
      </c>
      <c r="B20" s="63" t="s">
        <v>353</v>
      </c>
      <c r="C20" s="79">
        <v>825375.8</v>
      </c>
      <c r="D20" s="80">
        <v>374832.3</v>
      </c>
    </row>
    <row r="21" spans="1:4" ht="12.75">
      <c r="A21" s="62" t="s">
        <v>354</v>
      </c>
      <c r="B21" s="63" t="s">
        <v>355</v>
      </c>
      <c r="C21" s="79">
        <v>825375.8</v>
      </c>
      <c r="D21" s="102">
        <v>374832.3</v>
      </c>
    </row>
    <row r="22" spans="1:4" ht="12.75">
      <c r="A22" s="62" t="s">
        <v>356</v>
      </c>
      <c r="B22" s="63" t="s">
        <v>357</v>
      </c>
      <c r="C22" s="79">
        <v>825375.8</v>
      </c>
      <c r="D22" s="80">
        <v>374832.3</v>
      </c>
    </row>
    <row r="23" spans="1:4" ht="13.5" thickBot="1">
      <c r="A23" s="62" t="s">
        <v>358</v>
      </c>
      <c r="B23" s="64" t="s">
        <v>359</v>
      </c>
      <c r="C23" s="81">
        <v>825375.8</v>
      </c>
      <c r="D23" s="103">
        <v>374832.3</v>
      </c>
    </row>
  </sheetData>
  <sheetProtection/>
  <mergeCells count="2">
    <mergeCell ref="C1:D1"/>
    <mergeCell ref="A2:D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ЕршоваЮ</dc:creator>
  <cp:keywords/>
  <dc:description/>
  <cp:lastModifiedBy>ErshovaYY</cp:lastModifiedBy>
  <cp:lastPrinted>2022-07-05T11:46:08Z</cp:lastPrinted>
  <dcterms:created xsi:type="dcterms:W3CDTF">2021-04-26T06:19:44Z</dcterms:created>
  <dcterms:modified xsi:type="dcterms:W3CDTF">2022-07-05T11:48:25Z</dcterms:modified>
  <cp:category/>
  <cp:version/>
  <cp:contentType/>
  <cp:contentStatus/>
</cp:coreProperties>
</file>